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mc:AlternateContent xmlns:mc="http://schemas.openxmlformats.org/markup-compatibility/2006">
    <mc:Choice Requires="x15">
      <x15ac:absPath xmlns:x15ac="http://schemas.microsoft.com/office/spreadsheetml/2010/11/ac" url="https://seattleccd.sharepoint.com/sites/Programs/Shared Documents/VP Programs Folder-SHP/Financial Projrction Workbook/"/>
    </mc:Choice>
  </mc:AlternateContent>
  <xr:revisionPtr revIDLastSave="0" documentId="8_{35CF51A2-5720-4031-874E-BF9A28CD9B4F}" xr6:coauthVersionLast="47" xr6:coauthVersionMax="47" xr10:uidLastSave="{00000000-0000-0000-0000-000000000000}"/>
  <workbookProtection workbookAlgorithmName="SHA-512" workbookHashValue="lLVzSo4oiWxVfTatj5RlGXleTAs+hdQZ7fNJPqfLg1ZXP2UJJfad5gXMm+1RojPeaJdxeV64dYm3VBF+xEldLQ==" workbookSaltValue="oZPIcepZdUu0imMci+DoOA==" workbookSpinCount="100000" lockStructure="1"/>
  <bookViews>
    <workbookView xWindow="28680" yWindow="-120" windowWidth="29040" windowHeight="15840" firstSheet="2" activeTab="8" xr2:uid="{00000000-000D-0000-FFFF-FFFF00000000}"/>
  </bookViews>
  <sheets>
    <sheet name="StartUp Expenses" sheetId="15" r:id="rId1"/>
    <sheet name="Projected Sales Forecast" sheetId="2" r:id="rId2"/>
    <sheet name="Cost of Goods Forecast " sheetId="3" r:id="rId3"/>
    <sheet name="Payroll" sheetId="9" r:id="rId4"/>
    <sheet name="Projected Profit &amp; Loss" sheetId="4" r:id="rId5"/>
    <sheet name="Projected Cash Flow" sheetId="5" r:id="rId6"/>
    <sheet name="Balance Sheet" sheetId="18" r:id="rId7"/>
    <sheet name="Financing" sheetId="10" r:id="rId8"/>
    <sheet name="Amortization" sheetId="14" r:id="rId9"/>
  </sheets>
  <externalReferences>
    <externalReference r:id="rId10"/>
  </externalReferences>
  <definedNames>
    <definedName name="__IntlFixup" hidden="1">TRUE</definedName>
    <definedName name="_Order1" hidden="1">0</definedName>
    <definedName name="a" localSheetId="6">IF(#REF!&lt;&gt;"",DATE(YEAR([0]!First_payment_due),MONTH([0]!First_payment_due)+(#REF!-1)*12/[0]!Payments_per_year,DAY([0]!First_payment_due)),"")</definedName>
    <definedName name="a" localSheetId="0">IF(#REF!&lt;&gt;"",DATE(YEAR([0]!First_payment_due),MONTH([0]!First_payment_due)+(#REF!-1)*12/'StartUp Expenses'!Payments_per_year,DAY([0]!First_payment_due)),"")</definedName>
    <definedName name="a">IF(#REF!&lt;&gt;"",DATE(YEAR(#REF!),MONTH(#REF!)+(#REF!-1)*12/#REF!,DAY(#REF!)),"")</definedName>
    <definedName name="Annual_interest_rate" localSheetId="6">#REF!</definedName>
    <definedName name="Annual_interest_rate" localSheetId="0">#REF!</definedName>
    <definedName name="Annual_interest_rate">#REF!</definedName>
    <definedName name="Beg.Bal" localSheetId="6">IF(#REF!&lt;&gt;"",#REF!,"")</definedName>
    <definedName name="Beg.Bal">IF(#REF!&lt;&gt;"",#REF!,"")</definedName>
    <definedName name="BS">IF(#REF!&lt;&gt;"",DATE(YEAR([0]!First_payment_due),MONTH([0]!First_payment_due)+(#REF!-1)*12/[0]!Payments_per_year,DAY([0]!First_payment_due)),"")</definedName>
    <definedName name="Calculated_payment" localSheetId="6">#REF!</definedName>
    <definedName name="Calculated_payment">#REF!</definedName>
    <definedName name="CF" localSheetId="6">[0]!Annual_interest_rate/[0]!Payments_per_year</definedName>
    <definedName name="CF" localSheetId="0">'StartUp Expenses'!Annual_interest_rate/'StartUp Expenses'!Payments_per_year</definedName>
    <definedName name="CF">'StartUp Expenses'!Annual_interest_rate/'StartUp Expenses'!Payments_per_year</definedName>
    <definedName name="Cum.Interest" localSheetId="6">IF(#REF!&lt;&gt;"",#REF!+#REF!,"")</definedName>
    <definedName name="Cum.Interest">IF(#REF!&lt;&gt;"",#REF!+#REF!,"")</definedName>
    <definedName name="Data.Dump" hidden="1">OFFSET([1]!Data.Top.Left,1,0)</definedName>
    <definedName name="Ending.Balance" localSheetId="6">IF(#REF!&lt;&gt;"",#REF!-#REF!,"")</definedName>
    <definedName name="Ending.Balance">IF(#REF!&lt;&gt;"",#REF!-#REF!,"")</definedName>
    <definedName name="Entered_payment" localSheetId="6">#REF!</definedName>
    <definedName name="Entered_payment">#REF!</definedName>
    <definedName name="First_payment_due" localSheetId="6">#REF!</definedName>
    <definedName name="First_payment_due">#REF!</definedName>
    <definedName name="First_payment_no" localSheetId="6">#REF!</definedName>
    <definedName name="First_payment_no">#REF!</definedName>
    <definedName name="HTML_CodePage" hidden="1">1252</definedName>
    <definedName name="HTML_Control" localSheetId="6" hidden="1">{"'Leverage'!$B$2:$M$418"}</definedName>
    <definedName name="HTML_Control" localSheetId="0"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nterest" localSheetId="6">IF(#REF!&lt;&gt;"",#REF!*'Balance Sheet'!Periodic_rate,"")</definedName>
    <definedName name="Interest" localSheetId="0">IF(#REF!&lt;&gt;"",#REF!*'StartUp Expenses'!Periodic_rate,"")</definedName>
    <definedName name="Interest">IF(#REF!&lt;&gt;"",#REF!*#REF!,"")</definedName>
    <definedName name="Interest2" localSheetId="6">IF(#REF!&lt;&gt;"",#REF!*[0]!Periodic_rate,"")</definedName>
    <definedName name="Interest2" localSheetId="0">IF(#REF!&lt;&gt;"",#REF!*'StartUp Expenses'!Periodic_rate,"")</definedName>
    <definedName name="Interest2">IF(#REF!&lt;&gt;"",#REF!*#REF!,"")</definedName>
    <definedName name="Loan_amount" localSheetId="6">#REF!</definedName>
    <definedName name="Loan_amount" localSheetId="0">#REF!</definedName>
    <definedName name="Loan_amount">#REF!</definedName>
    <definedName name="Macro1">[1]!Macro1</definedName>
    <definedName name="Macro2">[1]!Macro2</definedName>
    <definedName name="Ownership" hidden="1">OFFSET([1]!Data.Top.Left,1,0)</definedName>
    <definedName name="payment.Num" localSheetId="6">IF(OR(#REF!="",#REF!='Balance Sheet'!Total_payments),"",#REF!+1)</definedName>
    <definedName name="payment.Num" localSheetId="0">IF(OR(#REF!="",#REF!='StartUp Expenses'!Total_payments),"",#REF!+1)</definedName>
    <definedName name="payment.Num">IF(OR(#REF!="",#REF!=#REF!),"",#REF!+1)</definedName>
    <definedName name="payment.Num2" localSheetId="6">IF(OR(#REF!="",#REF!=[0]!Total_payments),"",#REF!+1)</definedName>
    <definedName name="payment.Num2" localSheetId="0">IF(OR(#REF!="",#REF!='StartUp Expenses'!Total_payments),"",#REF!+1)</definedName>
    <definedName name="payment.Num2">IF(OR(#REF!="",#REF!=#REF!),"",#REF!+1)</definedName>
    <definedName name="Payments_per_year" localSheetId="6">#REF!</definedName>
    <definedName name="Payments_per_year" localSheetId="0">#REF!</definedName>
    <definedName name="Payments_per_year">#REF!</definedName>
    <definedName name="Periodic__rate" localSheetId="6">[0]!Annual_interest_rate/[0]!Payments_per_year</definedName>
    <definedName name="Periodic__rate" localSheetId="0">'StartUp Expenses'!Annual_interest_rate/'StartUp Expenses'!Payments_per_year</definedName>
    <definedName name="Periodic__rate">'StartUp Expenses'!Annual_interest_rate/'StartUp Expenses'!Payments_per_year</definedName>
    <definedName name="periodic_date">#N/A</definedName>
    <definedName name="Periodic_rate" localSheetId="6">'Balance Sheet'!Annual_interest_rate/'Balance Sheet'!Payments_per_year</definedName>
    <definedName name="Periodic_rate" localSheetId="0">'StartUp Expenses'!Annual_interest_rate/'StartUp Expenses'!Payments_per_year</definedName>
    <definedName name="Periodic_rate">'StartUp Expenses'!Annual_interest_rate/'StartUp Expenses'!Payments_per_year</definedName>
    <definedName name="Pmt_to_use" localSheetId="6">#REF!</definedName>
    <definedName name="Pmt_to_use" localSheetId="0">#REF!</definedName>
    <definedName name="Pmt_to_use">#REF!</definedName>
    <definedName name="Principal" localSheetId="6">IF(#REF!&lt;&gt;"",MIN(#REF!,'Balance Sheet'!Pmt_to_use-#REF!),"")</definedName>
    <definedName name="Principal" localSheetId="0">IF(#REF!&lt;&gt;"",MIN(#REF!,'StartUp Expenses'!Pmt_to_use-#REF!),"")</definedName>
    <definedName name="Principal">IF(#REF!&lt;&gt;"",MIN(#REF!,'StartUp Expenses'!Pmt_to_use-#REF!),"")</definedName>
    <definedName name="Principal2" localSheetId="6">IF(#REF!&lt;&gt;"",MIN(#REF!,[0]!Pmt_to_use-#REF!),"")</definedName>
    <definedName name="Principal2" localSheetId="0">IF(#REF!&lt;&gt;"",MIN(#REF!,'StartUp Expenses'!Pmt_to_use-#REF!),"")</definedName>
    <definedName name="Principal2">IF(#REF!&lt;&gt;"",MIN(#REF!,#REF!-#REF!),"")</definedName>
    <definedName name="_xlnm.Print_Area" localSheetId="6">'Balance Sheet'!$A$5:$L$55</definedName>
    <definedName name="_xlnm.Print_Area">#REF!</definedName>
    <definedName name="sample" localSheetId="6">IF(#REF!&lt;&gt;"",DATE(YEAR([0]!First_payment_due),MONTH([0]!First_payment_due)+(#REF!-1)*12/[0]!Payments_per_year,DAY([0]!First_payment_due)),"")</definedName>
    <definedName name="sample" localSheetId="0">IF(#REF!&lt;&gt;"",DATE(YEAR([0]!First_payment_due),MONTH([0]!First_payment_due)+(#REF!-1)*12/'StartUp Expenses'!Payments_per_year,DAY([0]!First_payment_due)),"")</definedName>
    <definedName name="sample">IF(#REF!&lt;&gt;"",DATE(YEAR(#REF!),MONTH(#REF!)+(#REF!-1)*12/#REF!,DAY(#REF!)),"")</definedName>
    <definedName name="sample1" localSheetId="6">IF(OR(#REF!="",#REF!=[0]!Total_payments),"",#REF!+1)</definedName>
    <definedName name="sample1" localSheetId="0">IF(OR(#REF!="",#REF!='StartUp Expenses'!Total_payments),"",#REF!+1)</definedName>
    <definedName name="sample1">IF(OR(#REF!="",#REF!=#REF!),"",#REF!+1)</definedName>
    <definedName name="sample2" localSheetId="6">IF(#REF!&lt;&gt;"",DATE(YEAR([0]!First_payment_due),MONTH([0]!First_payment_due)+(#REF!-1)*12/[0]!Payments_per_year,DAY([0]!First_payment_due)),"")</definedName>
    <definedName name="sample2" localSheetId="0">IF(#REF!&lt;&gt;"",DATE(YEAR([0]!First_payment_due),MONTH([0]!First_payment_due)+(#REF!-1)*12/'StartUp Expenses'!Payments_per_year,DAY([0]!First_payment_due)),"")</definedName>
    <definedName name="sample2">IF(#REF!&lt;&gt;"",DATE(YEAR(#REF!),MONTH(#REF!)+(#REF!-1)*12/#REF!,DAY(#REF!)),"")</definedName>
    <definedName name="sample3" localSheetId="6">IF(OR(#REF!="",#REF!=[0]!Total_payments),"",#REF!+1)</definedName>
    <definedName name="sample3" localSheetId="0">IF(OR(#REF!="",#REF!='StartUp Expenses'!Total_payments),"",#REF!+1)</definedName>
    <definedName name="sample3">IF(OR(#REF!="",#REF!=#REF!),"",#REF!+1)</definedName>
    <definedName name="Show.Date" localSheetId="6">IF(#REF!&lt;&gt;"",DATE(YEAR('Balance Sheet'!First_payment_due),MONTH('Balance Sheet'!First_payment_due)+(#REF!-1)*12/'Balance Sheet'!Payments_per_year,DAY('Balance Sheet'!First_payment_due)),"")</definedName>
    <definedName name="Show.Date" localSheetId="0">IF(#REF!&lt;&gt;"",DATE(YEAR([0]!First_payment_due),MONTH([0]!First_payment_due)+(#REF!-1)*12/'StartUp Expenses'!Payments_per_year,DAY([0]!First_payment_due)),"")</definedName>
    <definedName name="Show.Date">IF(#REF!&lt;&gt;"",DATE(YEAR([0]!First_payment_due),MONTH([0]!First_payment_due)+(#REF!-1)*12/'StartUp Expenses'!Payments_per_year,DAY([0]!First_payment_due)),"")</definedName>
    <definedName name="Show.Date2" localSheetId="6">IF(#REF!&lt;&gt;"",DATE(YEAR([0]!First_payment_due),MONTH([0]!First_payment_due)+(#REF!-1)*12/[0]!Payments_per_year,DAY([0]!First_payment_due)),"")</definedName>
    <definedName name="Show.Date2" localSheetId="0">IF(#REF!&lt;&gt;"",DATE(YEAR([0]!First_payment_due),MONTH([0]!First_payment_due)+(#REF!-1)*12/'StartUp Expenses'!Payments_per_year,DAY([0]!First_payment_due)),"")</definedName>
    <definedName name="Show.Date2">IF(#REF!&lt;&gt;"",DATE(YEAR(#REF!),MONTH(#REF!)+(#REF!-1)*12/#REF!,DAY(#REF!)),"")</definedName>
    <definedName name="show1.date" localSheetId="6">IF(#REF!&lt;&gt;"",DATE(YEAR([0]!First_payment_due),MONTH([0]!First_payment_due)+(#REF!-1)*12/[0]!Payments_per_year,DAY([0]!First_payment_due)),"")</definedName>
    <definedName name="show1.date" localSheetId="0">IF(#REF!&lt;&gt;"",DATE(YEAR([0]!First_payment_due),MONTH([0]!First_payment_due)+(#REF!-1)*12/'StartUp Expenses'!Payments_per_year,DAY([0]!First_payment_due)),"")</definedName>
    <definedName name="show1.date">IF(#REF!&lt;&gt;"",DATE(YEAR(#REF!),MONTH(#REF!)+(#REF!-1)*12/#REF!,DAY(#REF!)),"")</definedName>
    <definedName name="show2.date" localSheetId="6">IF(#REF!&lt;&gt;"",DATE(YEAR([0]!First_payment_due),MONTH([0]!First_payment_due)+(#REF!-1)*12/[0]!Payments_per_year,DAY([0]!First_payment_due)),"")</definedName>
    <definedName name="show2.date" localSheetId="0">IF(#REF!&lt;&gt;"",DATE(YEAR([0]!First_payment_due),MONTH([0]!First_payment_due)+(#REF!-1)*12/'StartUp Expenses'!Payments_per_year,DAY([0]!First_payment_due)),"")</definedName>
    <definedName name="show2.date">IF(#REF!&lt;&gt;"",DATE(YEAR([0]!First_payment_due),MONTH([0]!First_payment_due)+(#REF!-1)*12/'StartUp Expenses'!Payments_per_year,DAY([0]!First_payment_due)),"")</definedName>
    <definedName name="showw.date" localSheetId="6">IF(#REF!&lt;&gt;"",DATE(YEAR([0]!First_payment_due),MONTH([0]!First_payment_due)+(#REF!-1)*12/[0]!Payments_per_year,DAY([0]!First_payment_due)),"")</definedName>
    <definedName name="showw.date" localSheetId="0">IF(#REF!&lt;&gt;"",DATE(YEAR([0]!First_payment_due),MONTH([0]!First_payment_due)+(#REF!-1)*12/'StartUp Expenses'!Payments_per_year,DAY([0]!First_payment_due)),"")</definedName>
    <definedName name="showw.date">IF(#REF!&lt;&gt;"",DATE(YEAR([0]!First_payment_due),MONTH([0]!First_payment_due)+(#REF!-1)*12/'StartUp Expenses'!Payments_per_year,DAY([0]!First_payment_due)),"")</definedName>
    <definedName name="showw2.date" localSheetId="6">IF(#REF!&lt;&gt;"",DATE(YEAR([0]!First_payment_due),MONTH([0]!First_payment_due)+(#REF!-1)*12/[0]!Payments_per_year,DAY([0]!First_payment_due)),"")</definedName>
    <definedName name="showw2.date" localSheetId="0">IF(#REF!&lt;&gt;"",DATE(YEAR([0]!First_payment_due),MONTH([0]!First_payment_due)+(#REF!-1)*12/'StartUp Expenses'!Payments_per_year,DAY([0]!First_payment_due)),"")</definedName>
    <definedName name="showw2.date">IF(#REF!&lt;&gt;"",DATE(YEAR([0]!First_payment_due),MONTH([0]!First_payment_due)+(#REF!-1)*12/'StartUp Expenses'!Payments_per_year,DAY([0]!First_payment_due)),"")</definedName>
    <definedName name="Table_beg_bal" localSheetId="6">#REF!</definedName>
    <definedName name="Table_beg_bal">#REF!</definedName>
    <definedName name="Table_prior_interest" localSheetId="6">#REF!</definedName>
    <definedName name="Table_prior_interest">#REF!</definedName>
    <definedName name="Table_start_date" localSheetId="6">#REF!</definedName>
    <definedName name="Table_start_date">#REF!</definedName>
    <definedName name="Table_start_pmt" localSheetId="6">#REF!</definedName>
    <definedName name="Table_start_pmt">#REF!</definedName>
    <definedName name="Term_in_years" localSheetId="6">#REF!</definedName>
    <definedName name="Term_in_years">#REF!</definedName>
    <definedName name="Total_payments" localSheetId="6">'Balance Sheet'!Payments_per_year*'Balance Sheet'!Term_in_years</definedName>
    <definedName name="Total_payments" localSheetId="0">'StartUp Expenses'!Payments_per_year*[0]!Term_in_years</definedName>
    <definedName name="Total_payments">'StartUp Expenses'!Payments_per_year*[0]!Term_in_years</definedName>
    <definedName name="Total_Payments2" localSheetId="6">[0]!Payments_per_year*[0]!Term_in_years</definedName>
    <definedName name="Total_Payments2" localSheetId="0">'StartUp Expenses'!Payments_per_year*[0]!Term_in_years</definedName>
    <definedName name="Total_Payments2">'StartUp Expenses'!Payments_per_year*[0]!Term_in_years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L23" i="18"/>
  <c r="L21" i="18"/>
  <c r="K23" i="18"/>
  <c r="K22" i="18"/>
  <c r="K21" i="18"/>
  <c r="K24" i="18" s="1"/>
  <c r="L22" i="18"/>
  <c r="I46" i="10"/>
  <c r="I45" i="10"/>
  <c r="G45" i="10"/>
  <c r="G46" i="10"/>
  <c r="I43" i="10"/>
  <c r="G43" i="10"/>
  <c r="G40" i="10"/>
  <c r="G29" i="10"/>
  <c r="I40" i="10"/>
  <c r="I30" i="10"/>
  <c r="G30" i="10"/>
  <c r="I29" i="10"/>
  <c r="I24" i="10"/>
  <c r="G41" i="10"/>
  <c r="C12" i="10"/>
  <c r="G19" i="18"/>
  <c r="C41" i="18"/>
  <c r="H29" i="18" s="1"/>
  <c r="B41" i="18"/>
  <c r="G29" i="18" s="1"/>
  <c r="C37" i="18"/>
  <c r="C33" i="18"/>
  <c r="C42" i="18" s="1"/>
  <c r="B33" i="18"/>
  <c r="B37" i="18"/>
  <c r="G28" i="18" s="1"/>
  <c r="C25" i="18"/>
  <c r="B25" i="18"/>
  <c r="B72" i="4"/>
  <c r="B5" i="4"/>
  <c r="A9" i="4"/>
  <c r="D8" i="9"/>
  <c r="C52" i="9"/>
  <c r="C57" i="9"/>
  <c r="G8" i="9"/>
  <c r="F8" i="9"/>
  <c r="E8" i="9"/>
  <c r="C8" i="9"/>
  <c r="D11" i="2"/>
  <c r="L24" i="18" l="1"/>
  <c r="I35" i="10"/>
  <c r="I34" i="10"/>
  <c r="I33" i="10"/>
  <c r="I23" i="10"/>
  <c r="I22" i="10"/>
  <c r="I21" i="10"/>
  <c r="I20" i="10"/>
  <c r="G42" i="10" l="1"/>
  <c r="I41" i="10"/>
  <c r="B39" i="3" l="1"/>
  <c r="B58" i="3"/>
  <c r="B57" i="3"/>
  <c r="B55" i="3"/>
  <c r="B54" i="3"/>
  <c r="B52" i="3"/>
  <c r="B51" i="3"/>
  <c r="B49" i="3"/>
  <c r="B48" i="3"/>
  <c r="B46" i="3"/>
  <c r="B45" i="3"/>
  <c r="B43" i="3"/>
  <c r="B42" i="3"/>
  <c r="B40" i="3"/>
  <c r="D27" i="10"/>
  <c r="D19" i="10"/>
  <c r="D38" i="10" s="1"/>
  <c r="I9" i="4"/>
  <c r="B12" i="2"/>
  <c r="H28" i="9"/>
  <c r="I28" i="9"/>
  <c r="F33" i="9"/>
  <c r="D43" i="9"/>
  <c r="N43" i="9"/>
  <c r="M43" i="9"/>
  <c r="L43" i="9"/>
  <c r="K43" i="9"/>
  <c r="J43" i="9"/>
  <c r="I43" i="9"/>
  <c r="H43" i="9"/>
  <c r="G43" i="9"/>
  <c r="F43" i="9"/>
  <c r="E43" i="9"/>
  <c r="C43" i="9"/>
  <c r="N38" i="9"/>
  <c r="M38" i="9"/>
  <c r="L38" i="9"/>
  <c r="K38" i="9"/>
  <c r="J38" i="9"/>
  <c r="I38" i="9"/>
  <c r="H38" i="9"/>
  <c r="G38" i="9"/>
  <c r="F38" i="9"/>
  <c r="E38" i="9"/>
  <c r="D38" i="9"/>
  <c r="C38" i="9"/>
  <c r="N33" i="9"/>
  <c r="M33" i="9"/>
  <c r="L33" i="9"/>
  <c r="K33" i="9"/>
  <c r="J33" i="9"/>
  <c r="I33" i="9"/>
  <c r="H33" i="9"/>
  <c r="G33" i="9"/>
  <c r="E33" i="9"/>
  <c r="D33" i="9"/>
  <c r="C33" i="9"/>
  <c r="N28" i="9"/>
  <c r="M28" i="9"/>
  <c r="L28" i="9"/>
  <c r="K28" i="9"/>
  <c r="J28" i="9"/>
  <c r="G28" i="9"/>
  <c r="F28" i="9"/>
  <c r="E28" i="9"/>
  <c r="D28" i="9"/>
  <c r="C28" i="9"/>
  <c r="N23" i="9"/>
  <c r="M23" i="9"/>
  <c r="L23" i="9"/>
  <c r="K23" i="9"/>
  <c r="J23" i="9"/>
  <c r="I23" i="9"/>
  <c r="H23" i="9"/>
  <c r="G23" i="9"/>
  <c r="F23" i="9"/>
  <c r="E23" i="9"/>
  <c r="D23" i="9"/>
  <c r="C23" i="9"/>
  <c r="N18" i="9"/>
  <c r="M18" i="9"/>
  <c r="L18" i="9"/>
  <c r="K18" i="9"/>
  <c r="J18" i="9"/>
  <c r="I18" i="9"/>
  <c r="H18" i="9"/>
  <c r="G18" i="9"/>
  <c r="F18" i="9"/>
  <c r="E18" i="9"/>
  <c r="D18" i="9"/>
  <c r="C18" i="9"/>
  <c r="H13" i="9"/>
  <c r="F13" i="9"/>
  <c r="D13" i="9"/>
  <c r="C13" i="9"/>
  <c r="N13" i="9"/>
  <c r="M13" i="9"/>
  <c r="L13" i="9"/>
  <c r="K13" i="9"/>
  <c r="J13" i="9"/>
  <c r="I13" i="9"/>
  <c r="G13" i="9"/>
  <c r="E13" i="9"/>
  <c r="H8" i="9"/>
  <c r="I8" i="9"/>
  <c r="K8" i="9"/>
  <c r="M8" i="9"/>
  <c r="N8" i="9"/>
  <c r="N37" i="4"/>
  <c r="N47" i="4"/>
  <c r="N33" i="4"/>
  <c r="N32" i="4"/>
  <c r="P25" i="4"/>
  <c r="A56" i="3"/>
  <c r="A53" i="3"/>
  <c r="A50" i="3"/>
  <c r="A47" i="3"/>
  <c r="A44" i="3"/>
  <c r="D9" i="3"/>
  <c r="B30" i="5"/>
  <c r="B15" i="5"/>
  <c r="B49" i="15"/>
  <c r="H24" i="15" s="1"/>
  <c r="G11" i="10" s="1"/>
  <c r="B45" i="15"/>
  <c r="B38" i="15"/>
  <c r="I24" i="15" s="1"/>
  <c r="G9" i="10" s="1"/>
  <c r="B31" i="15"/>
  <c r="D24" i="15" s="1"/>
  <c r="B23" i="15"/>
  <c r="E24" i="15" s="1"/>
  <c r="G8" i="10" s="1"/>
  <c r="B16" i="15"/>
  <c r="F24" i="15" s="1"/>
  <c r="G7" i="10" s="1"/>
  <c r="B10" i="15"/>
  <c r="G24" i="15" s="1"/>
  <c r="E11" i="2"/>
  <c r="I11" i="2"/>
  <c r="C11" i="2"/>
  <c r="C12" i="2" s="1"/>
  <c r="C9" i="3" l="1"/>
  <c r="G6" i="10"/>
  <c r="J24" i="15"/>
  <c r="C5" i="10" s="1"/>
  <c r="G10" i="10"/>
  <c r="B51" i="15"/>
  <c r="H9" i="3"/>
  <c r="D12" i="2"/>
  <c r="N36" i="2"/>
  <c r="D35" i="2"/>
  <c r="E35" i="2"/>
  <c r="F35" i="2"/>
  <c r="G35" i="2"/>
  <c r="H35" i="2"/>
  <c r="I35" i="2"/>
  <c r="J35" i="2"/>
  <c r="K35" i="2"/>
  <c r="L35" i="2"/>
  <c r="M35" i="2"/>
  <c r="C35" i="2"/>
  <c r="D31" i="2"/>
  <c r="E31" i="2"/>
  <c r="F31" i="2"/>
  <c r="G31" i="2"/>
  <c r="H31" i="2"/>
  <c r="I31" i="2"/>
  <c r="J31" i="2"/>
  <c r="K31" i="2"/>
  <c r="L31" i="2"/>
  <c r="M31" i="2"/>
  <c r="C31" i="2"/>
  <c r="D27" i="2"/>
  <c r="E27" i="2"/>
  <c r="F27" i="2"/>
  <c r="G27" i="2"/>
  <c r="H27" i="2"/>
  <c r="I27" i="2"/>
  <c r="J27" i="2"/>
  <c r="K27" i="2"/>
  <c r="L27" i="2"/>
  <c r="M27" i="2"/>
  <c r="C27" i="2"/>
  <c r="D23" i="2"/>
  <c r="E23" i="2"/>
  <c r="F23" i="2"/>
  <c r="G23" i="2"/>
  <c r="H23" i="2"/>
  <c r="I23" i="2"/>
  <c r="J23" i="2"/>
  <c r="K23" i="2"/>
  <c r="L23" i="2"/>
  <c r="M23" i="2"/>
  <c r="C23" i="2"/>
  <c r="D19" i="2"/>
  <c r="E19" i="2"/>
  <c r="F19" i="2"/>
  <c r="G19" i="2"/>
  <c r="H19" i="2"/>
  <c r="I19" i="2"/>
  <c r="J19" i="2"/>
  <c r="K19" i="2"/>
  <c r="L19" i="2"/>
  <c r="M19" i="2"/>
  <c r="C19" i="2"/>
  <c r="D15" i="2"/>
  <c r="E15" i="2"/>
  <c r="F15" i="2"/>
  <c r="G15" i="2"/>
  <c r="H15" i="2"/>
  <c r="I15" i="2"/>
  <c r="J15" i="2"/>
  <c r="K15" i="2"/>
  <c r="L15" i="2"/>
  <c r="M15" i="2"/>
  <c r="C15" i="2"/>
  <c r="M11" i="2"/>
  <c r="F11" i="2"/>
  <c r="F12" i="2" s="1"/>
  <c r="G11" i="2"/>
  <c r="H11" i="2"/>
  <c r="J11" i="2"/>
  <c r="K11" i="2"/>
  <c r="L11" i="2"/>
  <c r="B9" i="2"/>
  <c r="H21" i="3"/>
  <c r="C21" i="3"/>
  <c r="D17" i="3"/>
  <c r="C17" i="3"/>
  <c r="F9" i="3"/>
  <c r="E9" i="3"/>
  <c r="G9" i="3"/>
  <c r="I9" i="3"/>
  <c r="J9" i="3"/>
  <c r="K9" i="3"/>
  <c r="L9" i="3"/>
  <c r="M9" i="3"/>
  <c r="B24" i="3"/>
  <c r="B26" i="3" s="1"/>
  <c r="A8" i="3"/>
  <c r="A38" i="3" s="1"/>
  <c r="N34" i="2"/>
  <c r="N30" i="2"/>
  <c r="N26" i="2"/>
  <c r="N22" i="2"/>
  <c r="N18" i="2"/>
  <c r="N14" i="2"/>
  <c r="N10" i="2"/>
  <c r="B41" i="5" l="1"/>
  <c r="B44" i="5" s="1"/>
  <c r="B51" i="18"/>
  <c r="C66" i="4" l="1"/>
  <c r="D66" i="4"/>
  <c r="E66" i="4"/>
  <c r="F66" i="4"/>
  <c r="G66" i="4"/>
  <c r="H66" i="4"/>
  <c r="I66" i="4"/>
  <c r="J66" i="4"/>
  <c r="K66" i="4"/>
  <c r="L66" i="4"/>
  <c r="M66" i="4"/>
  <c r="B66" i="4"/>
  <c r="C65" i="4"/>
  <c r="D65" i="4"/>
  <c r="E65" i="4"/>
  <c r="F65" i="4"/>
  <c r="G65" i="4"/>
  <c r="H65" i="4"/>
  <c r="I65" i="4"/>
  <c r="J65" i="4"/>
  <c r="K65" i="4"/>
  <c r="L65" i="4"/>
  <c r="M65" i="4"/>
  <c r="B65" i="4"/>
  <c r="D12" i="5"/>
  <c r="E12" i="5"/>
  <c r="F12" i="5"/>
  <c r="G12" i="5"/>
  <c r="H12" i="5"/>
  <c r="I12" i="5"/>
  <c r="J12" i="5"/>
  <c r="K12" i="5"/>
  <c r="L12" i="5"/>
  <c r="M12" i="5"/>
  <c r="N12" i="5"/>
  <c r="C12" i="5"/>
  <c r="D11" i="5"/>
  <c r="E11" i="5"/>
  <c r="F11" i="5"/>
  <c r="G11" i="5"/>
  <c r="H11" i="5"/>
  <c r="I11" i="5"/>
  <c r="J11" i="5"/>
  <c r="K11" i="5"/>
  <c r="L11" i="5"/>
  <c r="M11" i="5"/>
  <c r="N11" i="5"/>
  <c r="C11" i="5"/>
  <c r="N45" i="4"/>
  <c r="N48" i="4"/>
  <c r="N49" i="4"/>
  <c r="N50" i="4"/>
  <c r="N53" i="4"/>
  <c r="N54" i="4"/>
  <c r="N55" i="4"/>
  <c r="B8" i="3" l="1"/>
  <c r="B10" i="3" s="1"/>
  <c r="P60" i="4"/>
  <c r="O60" i="4"/>
  <c r="O25" i="4"/>
  <c r="P15" i="4"/>
  <c r="B51" i="5"/>
  <c r="O42" i="5"/>
  <c r="O43" i="5"/>
  <c r="O48" i="5"/>
  <c r="O32" i="5"/>
  <c r="O33" i="5"/>
  <c r="O34" i="5"/>
  <c r="O35" i="5"/>
  <c r="O28" i="5"/>
  <c r="O29" i="5"/>
  <c r="O27" i="5"/>
  <c r="O11" i="5"/>
  <c r="O12" i="5"/>
  <c r="O13" i="5"/>
  <c r="O14" i="5"/>
  <c r="O20" i="5"/>
  <c r="B50" i="5"/>
  <c r="C44" i="5"/>
  <c r="C36" i="5"/>
  <c r="D36" i="5"/>
  <c r="E36" i="5"/>
  <c r="F36" i="5"/>
  <c r="G36" i="5"/>
  <c r="H36" i="5"/>
  <c r="I36" i="5"/>
  <c r="J36" i="5"/>
  <c r="K36" i="5"/>
  <c r="L36" i="5"/>
  <c r="M36" i="5"/>
  <c r="N36" i="5"/>
  <c r="B36" i="5"/>
  <c r="B37" i="5" s="1"/>
  <c r="N44" i="5"/>
  <c r="M44" i="5"/>
  <c r="L44" i="5"/>
  <c r="K44" i="5"/>
  <c r="J44" i="5"/>
  <c r="I44" i="5"/>
  <c r="H44" i="5"/>
  <c r="F44" i="5"/>
  <c r="E44" i="5"/>
  <c r="D44" i="5"/>
  <c r="N30" i="5"/>
  <c r="M30" i="5"/>
  <c r="L30" i="5"/>
  <c r="K30" i="5"/>
  <c r="J30" i="5"/>
  <c r="I30" i="5"/>
  <c r="H30" i="5"/>
  <c r="H37" i="5" s="1"/>
  <c r="G30" i="5"/>
  <c r="G37" i="5" s="1"/>
  <c r="F30" i="5"/>
  <c r="E30" i="5"/>
  <c r="D30" i="5"/>
  <c r="M37" i="5" l="1"/>
  <c r="N37" i="5"/>
  <c r="K37" i="5"/>
  <c r="L37" i="5"/>
  <c r="J37" i="5"/>
  <c r="F37" i="5"/>
  <c r="I37" i="5"/>
  <c r="D37" i="5"/>
  <c r="E37" i="5"/>
  <c r="O36" i="5"/>
  <c r="P26" i="4"/>
  <c r="P62" i="4" s="1"/>
  <c r="P68" i="4" s="1"/>
  <c r="G44" i="5"/>
  <c r="C30" i="5"/>
  <c r="C37" i="5" l="1"/>
  <c r="O30" i="5"/>
  <c r="O37" i="5" s="1"/>
  <c r="O44" i="5"/>
  <c r="C51" i="18" l="1"/>
  <c r="C53" i="18" s="1"/>
  <c r="G27" i="18"/>
  <c r="J25" i="18"/>
  <c r="G23" i="18"/>
  <c r="B21" i="18"/>
  <c r="G22" i="18" s="1"/>
  <c r="C21" i="18"/>
  <c r="H22" i="18" s="1"/>
  <c r="C13" i="18"/>
  <c r="B13" i="18"/>
  <c r="C26" i="18" l="1"/>
  <c r="G21" i="18"/>
  <c r="G25" i="18" s="1"/>
  <c r="B26" i="18"/>
  <c r="H23" i="18"/>
  <c r="G30" i="18"/>
  <c r="B42" i="18"/>
  <c r="B53" i="18" s="1"/>
  <c r="H21" i="18"/>
  <c r="K29" i="18"/>
  <c r="K27" i="18" l="1"/>
  <c r="K28" i="18"/>
  <c r="B54" i="18"/>
  <c r="K30" i="18"/>
  <c r="K25" i="18"/>
  <c r="H25" i="18"/>
  <c r="B4" i="14"/>
  <c r="O21" i="5" l="1"/>
  <c r="G13" i="10"/>
  <c r="C8" i="3"/>
  <c r="C10" i="3" s="1"/>
  <c r="D8" i="3"/>
  <c r="D10" i="3" s="1"/>
  <c r="E8" i="3"/>
  <c r="F8" i="3"/>
  <c r="F10" i="3" s="1"/>
  <c r="G8" i="3"/>
  <c r="G10" i="3" s="1"/>
  <c r="H8" i="3"/>
  <c r="H10" i="3" s="1"/>
  <c r="I8" i="3"/>
  <c r="J8" i="3"/>
  <c r="K8" i="3"/>
  <c r="K10" i="3" s="1"/>
  <c r="L8" i="3"/>
  <c r="L10" i="3" s="1"/>
  <c r="L17" i="4" s="1"/>
  <c r="M8" i="3"/>
  <c r="M10" i="3" s="1"/>
  <c r="D16" i="10"/>
  <c r="B8" i="14"/>
  <c r="B6" i="14"/>
  <c r="B7" i="14" s="1"/>
  <c r="D26" i="10"/>
  <c r="D24" i="10"/>
  <c r="D25" i="10" s="1"/>
  <c r="D18" i="10"/>
  <c r="N45" i="9"/>
  <c r="M45" i="9"/>
  <c r="L45" i="9"/>
  <c r="K45" i="9"/>
  <c r="J45" i="9"/>
  <c r="I45" i="9"/>
  <c r="H45" i="9"/>
  <c r="G45" i="9"/>
  <c r="F45" i="9"/>
  <c r="E45" i="9"/>
  <c r="D45" i="9"/>
  <c r="C45" i="9"/>
  <c r="N40" i="9"/>
  <c r="M40" i="9"/>
  <c r="L40" i="9"/>
  <c r="K40" i="9"/>
  <c r="J40" i="9"/>
  <c r="I40" i="9"/>
  <c r="H40" i="9"/>
  <c r="G40" i="9"/>
  <c r="F40" i="9"/>
  <c r="E40" i="9"/>
  <c r="D40" i="9"/>
  <c r="C40" i="9"/>
  <c r="N35" i="9"/>
  <c r="M35" i="9"/>
  <c r="L35" i="9"/>
  <c r="K35" i="9"/>
  <c r="J35" i="9"/>
  <c r="I35" i="9"/>
  <c r="H35" i="9"/>
  <c r="G35" i="9"/>
  <c r="F35" i="9"/>
  <c r="E35" i="9"/>
  <c r="D35" i="9"/>
  <c r="C35" i="9"/>
  <c r="N30" i="9"/>
  <c r="M30" i="9"/>
  <c r="L30" i="9"/>
  <c r="K30" i="9"/>
  <c r="J30" i="9"/>
  <c r="I30" i="9"/>
  <c r="H30" i="9"/>
  <c r="G30" i="9"/>
  <c r="F30" i="9"/>
  <c r="E30" i="9"/>
  <c r="D30" i="9"/>
  <c r="C30" i="9"/>
  <c r="N25" i="9"/>
  <c r="M25" i="9"/>
  <c r="L25" i="9"/>
  <c r="K25" i="9"/>
  <c r="J25" i="9"/>
  <c r="I25" i="9"/>
  <c r="H25" i="9"/>
  <c r="G25" i="9"/>
  <c r="F25" i="9"/>
  <c r="E25" i="9"/>
  <c r="D25" i="9"/>
  <c r="C25" i="9"/>
  <c r="N20" i="9"/>
  <c r="M20" i="9"/>
  <c r="L20" i="9"/>
  <c r="K20" i="9"/>
  <c r="J20" i="9"/>
  <c r="I20" i="9"/>
  <c r="H20" i="9"/>
  <c r="G20" i="9"/>
  <c r="F20" i="9"/>
  <c r="E20" i="9"/>
  <c r="D20" i="9"/>
  <c r="C20" i="9"/>
  <c r="C15" i="9"/>
  <c r="N15" i="9"/>
  <c r="M15" i="9"/>
  <c r="L15" i="9"/>
  <c r="K15" i="9"/>
  <c r="J15" i="9"/>
  <c r="I15" i="9"/>
  <c r="H15" i="9"/>
  <c r="G15" i="9"/>
  <c r="F15" i="9"/>
  <c r="E15" i="9"/>
  <c r="D15" i="9"/>
  <c r="N10" i="9"/>
  <c r="M10" i="9"/>
  <c r="L8" i="9"/>
  <c r="L10" i="9" s="1"/>
  <c r="K10" i="9"/>
  <c r="J8" i="9"/>
  <c r="J10" i="9" s="1"/>
  <c r="I10" i="9"/>
  <c r="H10" i="9"/>
  <c r="F10" i="9"/>
  <c r="E10" i="9"/>
  <c r="D10" i="9"/>
  <c r="A32" i="3"/>
  <c r="A28" i="3"/>
  <c r="A24" i="3"/>
  <c r="A20" i="3"/>
  <c r="A16" i="3"/>
  <c r="A12" i="3"/>
  <c r="A41" i="3" s="1"/>
  <c r="N59" i="4"/>
  <c r="N58" i="4"/>
  <c r="N57" i="4"/>
  <c r="N65" i="4" s="1"/>
  <c r="N56" i="4"/>
  <c r="N66" i="4" s="1"/>
  <c r="N44" i="4"/>
  <c r="N43" i="4"/>
  <c r="N42" i="4"/>
  <c r="N41" i="4"/>
  <c r="N39" i="4"/>
  <c r="N38" i="4"/>
  <c r="N35" i="4"/>
  <c r="N34" i="4"/>
  <c r="N31" i="4"/>
  <c r="N29" i="4"/>
  <c r="M24" i="4"/>
  <c r="L24" i="4"/>
  <c r="K24" i="4"/>
  <c r="J24" i="4"/>
  <c r="I24" i="4"/>
  <c r="H24" i="4"/>
  <c r="G24" i="4"/>
  <c r="F24" i="4"/>
  <c r="E24" i="4"/>
  <c r="D24" i="4"/>
  <c r="C24" i="4"/>
  <c r="B24" i="4"/>
  <c r="A24" i="4"/>
  <c r="N14" i="4"/>
  <c r="A13" i="4"/>
  <c r="A23" i="4" s="1"/>
  <c r="A12" i="4"/>
  <c r="A22" i="4" s="1"/>
  <c r="A11" i="4"/>
  <c r="A21" i="4" s="1"/>
  <c r="A10" i="4"/>
  <c r="A20" i="4" s="1"/>
  <c r="A19" i="4"/>
  <c r="A8" i="4"/>
  <c r="A18" i="4" s="1"/>
  <c r="A7" i="4"/>
  <c r="A17" i="4" s="1"/>
  <c r="M33" i="3"/>
  <c r="L33" i="3"/>
  <c r="K33" i="3"/>
  <c r="J33" i="3"/>
  <c r="I33" i="3"/>
  <c r="H33" i="3"/>
  <c r="G33" i="3"/>
  <c r="F33" i="3"/>
  <c r="E33" i="3"/>
  <c r="D33" i="3"/>
  <c r="C33" i="3"/>
  <c r="M32" i="3"/>
  <c r="L32" i="3"/>
  <c r="K32" i="3"/>
  <c r="J32" i="3"/>
  <c r="I32" i="3"/>
  <c r="H32" i="3"/>
  <c r="G32" i="3"/>
  <c r="F32" i="3"/>
  <c r="E32" i="3"/>
  <c r="D32" i="3"/>
  <c r="C32" i="3"/>
  <c r="B32" i="3"/>
  <c r="M29" i="3"/>
  <c r="L29" i="3"/>
  <c r="K29" i="3"/>
  <c r="J29" i="3"/>
  <c r="I29" i="3"/>
  <c r="H29" i="3"/>
  <c r="G29" i="3"/>
  <c r="F29" i="3"/>
  <c r="E29" i="3"/>
  <c r="D29" i="3"/>
  <c r="C29" i="3"/>
  <c r="M28" i="3"/>
  <c r="L28" i="3"/>
  <c r="K28" i="3"/>
  <c r="J28" i="3"/>
  <c r="I28" i="3"/>
  <c r="H28" i="3"/>
  <c r="G28" i="3"/>
  <c r="F28" i="3"/>
  <c r="E28" i="3"/>
  <c r="D28" i="3"/>
  <c r="C28" i="3"/>
  <c r="B28" i="3"/>
  <c r="M25" i="3"/>
  <c r="L25" i="3"/>
  <c r="K25" i="3"/>
  <c r="J25" i="3"/>
  <c r="I25" i="3"/>
  <c r="H25" i="3"/>
  <c r="G25" i="3"/>
  <c r="F25" i="3"/>
  <c r="E25" i="3"/>
  <c r="D25" i="3"/>
  <c r="C25" i="3"/>
  <c r="M24" i="3"/>
  <c r="L24" i="3"/>
  <c r="K24" i="3"/>
  <c r="J24" i="3"/>
  <c r="I24" i="3"/>
  <c r="H24" i="3"/>
  <c r="G24" i="3"/>
  <c r="F24" i="3"/>
  <c r="E24" i="3"/>
  <c r="D24" i="3"/>
  <c r="D26" i="3" s="1"/>
  <c r="D21" i="4" s="1"/>
  <c r="C24" i="3"/>
  <c r="M21" i="3"/>
  <c r="L21" i="3"/>
  <c r="K21" i="3"/>
  <c r="J21" i="3"/>
  <c r="I21" i="3"/>
  <c r="G21" i="3"/>
  <c r="F21" i="3"/>
  <c r="E21" i="3"/>
  <c r="D21" i="3"/>
  <c r="M20" i="3"/>
  <c r="L20" i="3"/>
  <c r="K20" i="3"/>
  <c r="J20" i="3"/>
  <c r="I20" i="3"/>
  <c r="H20" i="3"/>
  <c r="G20" i="3"/>
  <c r="F20" i="3"/>
  <c r="E20" i="3"/>
  <c r="E22" i="3" s="1"/>
  <c r="E20" i="4" s="1"/>
  <c r="D20" i="3"/>
  <c r="C20" i="3"/>
  <c r="B20" i="3"/>
  <c r="M17" i="3"/>
  <c r="L17" i="3"/>
  <c r="K17" i="3"/>
  <c r="J17" i="3"/>
  <c r="I17" i="3"/>
  <c r="H17" i="3"/>
  <c r="G17" i="3"/>
  <c r="F17" i="3"/>
  <c r="E17" i="3"/>
  <c r="M16" i="3"/>
  <c r="L16" i="3"/>
  <c r="K16" i="3"/>
  <c r="J16" i="3"/>
  <c r="I16" i="3"/>
  <c r="H16" i="3"/>
  <c r="H18" i="3" s="1"/>
  <c r="H19" i="4" s="1"/>
  <c r="G16" i="3"/>
  <c r="F16" i="3"/>
  <c r="F18" i="3" s="1"/>
  <c r="F19" i="4" s="1"/>
  <c r="E16" i="3"/>
  <c r="D16" i="3"/>
  <c r="C16" i="3"/>
  <c r="B16" i="3"/>
  <c r="B18" i="3" s="1"/>
  <c r="M13" i="3"/>
  <c r="L13" i="3"/>
  <c r="K13" i="3"/>
  <c r="J13" i="3"/>
  <c r="I13" i="3"/>
  <c r="H13" i="3"/>
  <c r="G13" i="3"/>
  <c r="F13" i="3"/>
  <c r="E13" i="3"/>
  <c r="D13" i="3"/>
  <c r="C13" i="3"/>
  <c r="M12" i="3"/>
  <c r="L12" i="3"/>
  <c r="K12" i="3"/>
  <c r="J12" i="3"/>
  <c r="I12" i="3"/>
  <c r="H12" i="3"/>
  <c r="H14" i="3" s="1"/>
  <c r="G12" i="3"/>
  <c r="F12" i="3"/>
  <c r="F14" i="3" s="1"/>
  <c r="E12" i="3"/>
  <c r="D12" i="3"/>
  <c r="D14" i="3" s="1"/>
  <c r="C12" i="3"/>
  <c r="B12" i="3"/>
  <c r="B14" i="3" s="1"/>
  <c r="B36" i="2"/>
  <c r="M36" i="2"/>
  <c r="M13" i="4" s="1"/>
  <c r="L36" i="2"/>
  <c r="L13" i="4" s="1"/>
  <c r="K36" i="2"/>
  <c r="K13" i="4" s="1"/>
  <c r="J36" i="2"/>
  <c r="J13" i="4" s="1"/>
  <c r="I36" i="2"/>
  <c r="I13" i="4"/>
  <c r="H36" i="2"/>
  <c r="H13" i="4" s="1"/>
  <c r="G36" i="2"/>
  <c r="G13" i="4" s="1"/>
  <c r="F36" i="2"/>
  <c r="F13" i="4" s="1"/>
  <c r="E36" i="2"/>
  <c r="E13" i="4" s="1"/>
  <c r="D36" i="2"/>
  <c r="D13" i="4" s="1"/>
  <c r="C36" i="2"/>
  <c r="C13" i="4" s="1"/>
  <c r="B32" i="2"/>
  <c r="M32" i="2"/>
  <c r="M12" i="4" s="1"/>
  <c r="L32" i="2"/>
  <c r="L12" i="4" s="1"/>
  <c r="K32" i="2"/>
  <c r="K12" i="4" s="1"/>
  <c r="J32" i="2"/>
  <c r="J12" i="4" s="1"/>
  <c r="I32" i="2"/>
  <c r="I12" i="4"/>
  <c r="H32" i="2"/>
  <c r="H12" i="4" s="1"/>
  <c r="G32" i="2"/>
  <c r="G12" i="4" s="1"/>
  <c r="F32" i="2"/>
  <c r="F12" i="4"/>
  <c r="E32" i="2"/>
  <c r="E12" i="4" s="1"/>
  <c r="D32" i="2"/>
  <c r="D12" i="4" s="1"/>
  <c r="C32" i="2"/>
  <c r="C12" i="4" s="1"/>
  <c r="B28" i="2"/>
  <c r="M28" i="2"/>
  <c r="M11" i="4" s="1"/>
  <c r="L28" i="2"/>
  <c r="L11" i="4" s="1"/>
  <c r="K28" i="2"/>
  <c r="K11" i="4" s="1"/>
  <c r="J28" i="2"/>
  <c r="J11" i="4" s="1"/>
  <c r="I28" i="2"/>
  <c r="I11" i="4" s="1"/>
  <c r="H28" i="2"/>
  <c r="H11" i="4" s="1"/>
  <c r="G28" i="2"/>
  <c r="G11" i="4" s="1"/>
  <c r="F28" i="2"/>
  <c r="F11" i="4" s="1"/>
  <c r="E28" i="2"/>
  <c r="E11" i="4"/>
  <c r="D28" i="2"/>
  <c r="D11" i="4" s="1"/>
  <c r="C28" i="2"/>
  <c r="C11" i="4" s="1"/>
  <c r="B24" i="2"/>
  <c r="M24" i="2"/>
  <c r="M10" i="4" s="1"/>
  <c r="L24" i="2"/>
  <c r="L10" i="4" s="1"/>
  <c r="K24" i="2"/>
  <c r="K10" i="4" s="1"/>
  <c r="J24" i="2"/>
  <c r="J10" i="4" s="1"/>
  <c r="I24" i="2"/>
  <c r="I10" i="4" s="1"/>
  <c r="H24" i="2"/>
  <c r="H10" i="4" s="1"/>
  <c r="G24" i="2"/>
  <c r="G10" i="4" s="1"/>
  <c r="F24" i="2"/>
  <c r="F10" i="4" s="1"/>
  <c r="E24" i="2"/>
  <c r="E10" i="4" s="1"/>
  <c r="D24" i="2"/>
  <c r="D10" i="4" s="1"/>
  <c r="C24" i="2"/>
  <c r="C10" i="4" s="1"/>
  <c r="B20" i="2"/>
  <c r="M20" i="2"/>
  <c r="M9" i="4" s="1"/>
  <c r="L20" i="2"/>
  <c r="L9" i="4" s="1"/>
  <c r="K20" i="2"/>
  <c r="K9" i="4" s="1"/>
  <c r="J20" i="2"/>
  <c r="I20" i="2"/>
  <c r="H20" i="2"/>
  <c r="H9" i="4" s="1"/>
  <c r="G20" i="2"/>
  <c r="G9" i="4" s="1"/>
  <c r="F20" i="2"/>
  <c r="F9" i="4" s="1"/>
  <c r="E20" i="2"/>
  <c r="D20" i="2"/>
  <c r="D9" i="4" s="1"/>
  <c r="C20" i="2"/>
  <c r="B16" i="2"/>
  <c r="M16" i="2"/>
  <c r="M8" i="4" s="1"/>
  <c r="L16" i="2"/>
  <c r="L8" i="4" s="1"/>
  <c r="K16" i="2"/>
  <c r="J16" i="2"/>
  <c r="J8" i="4" s="1"/>
  <c r="I16" i="2"/>
  <c r="H16" i="2"/>
  <c r="H8" i="4" s="1"/>
  <c r="G16" i="2"/>
  <c r="G8" i="4" s="1"/>
  <c r="F16" i="2"/>
  <c r="F8" i="4" s="1"/>
  <c r="E16" i="2"/>
  <c r="E8" i="4" s="1"/>
  <c r="D16" i="2"/>
  <c r="D8" i="4" s="1"/>
  <c r="C16" i="2"/>
  <c r="C8" i="4" s="1"/>
  <c r="M12" i="2"/>
  <c r="L12" i="2"/>
  <c r="K12" i="2"/>
  <c r="J12" i="2"/>
  <c r="I12" i="2"/>
  <c r="H12" i="2"/>
  <c r="G12" i="2"/>
  <c r="E12" i="2"/>
  <c r="C5" i="9"/>
  <c r="D5" i="9" s="1"/>
  <c r="E5" i="9" s="1"/>
  <c r="F5" i="9" s="1"/>
  <c r="G5" i="9" s="1"/>
  <c r="H5" i="9" s="1"/>
  <c r="I5" i="9" s="1"/>
  <c r="J5" i="9" s="1"/>
  <c r="K5" i="9" s="1"/>
  <c r="L5" i="9" s="1"/>
  <c r="M5" i="9" s="1"/>
  <c r="N5" i="9" s="1"/>
  <c r="B10" i="4"/>
  <c r="N30" i="4"/>
  <c r="N40" i="4"/>
  <c r="B30" i="10" l="1"/>
  <c r="B38" i="10" s="1"/>
  <c r="B44" i="10" s="1"/>
  <c r="L34" i="3"/>
  <c r="L23" i="4" s="1"/>
  <c r="E14" i="3"/>
  <c r="B22" i="3"/>
  <c r="B20" i="4" s="1"/>
  <c r="G14" i="3"/>
  <c r="G18" i="4" s="1"/>
  <c r="D18" i="3"/>
  <c r="D19" i="4" s="1"/>
  <c r="C22" i="3"/>
  <c r="C20" i="4" s="1"/>
  <c r="C26" i="3"/>
  <c r="C21" i="4" s="1"/>
  <c r="E18" i="3"/>
  <c r="E19" i="4" s="1"/>
  <c r="D22" i="3"/>
  <c r="D20" i="4" s="1"/>
  <c r="C18" i="3"/>
  <c r="I14" i="3"/>
  <c r="I18" i="4" s="1"/>
  <c r="F26" i="3"/>
  <c r="F21" i="4" s="1"/>
  <c r="B30" i="3"/>
  <c r="J14" i="3"/>
  <c r="J18" i="4" s="1"/>
  <c r="G18" i="3"/>
  <c r="G19" i="4" s="1"/>
  <c r="F22" i="3"/>
  <c r="F20" i="4" s="1"/>
  <c r="C30" i="3"/>
  <c r="C22" i="4" s="1"/>
  <c r="K14" i="3"/>
  <c r="K18" i="4" s="1"/>
  <c r="G22" i="3"/>
  <c r="G20" i="4" s="1"/>
  <c r="G26" i="3"/>
  <c r="G21" i="4" s="1"/>
  <c r="D30" i="3"/>
  <c r="D22" i="4" s="1"/>
  <c r="E26" i="3"/>
  <c r="E21" i="4" s="1"/>
  <c r="L14" i="3"/>
  <c r="L18" i="4" s="1"/>
  <c r="I18" i="3"/>
  <c r="I19" i="4" s="1"/>
  <c r="H22" i="3"/>
  <c r="H20" i="4" s="1"/>
  <c r="H26" i="3"/>
  <c r="H21" i="4" s="1"/>
  <c r="E30" i="3"/>
  <c r="B34" i="3"/>
  <c r="B23" i="4" s="1"/>
  <c r="J10" i="3"/>
  <c r="J17" i="4" s="1"/>
  <c r="I10" i="3"/>
  <c r="C14" i="3"/>
  <c r="C18" i="4" s="1"/>
  <c r="J22" i="3"/>
  <c r="J20" i="4" s="1"/>
  <c r="J26" i="3"/>
  <c r="J21" i="4" s="1"/>
  <c r="G30" i="3"/>
  <c r="G22" i="4" s="1"/>
  <c r="D34" i="3"/>
  <c r="D23" i="4" s="1"/>
  <c r="L18" i="3"/>
  <c r="L19" i="4" s="1"/>
  <c r="K22" i="3"/>
  <c r="K20" i="4" s="1"/>
  <c r="K26" i="3"/>
  <c r="K21" i="4" s="1"/>
  <c r="H30" i="3"/>
  <c r="H22" i="4" s="1"/>
  <c r="E34" i="3"/>
  <c r="M34" i="3"/>
  <c r="M23" i="4" s="1"/>
  <c r="J18" i="3"/>
  <c r="J19" i="4" s="1"/>
  <c r="K18" i="3"/>
  <c r="K19" i="4" s="1"/>
  <c r="L22" i="3"/>
  <c r="L20" i="4" s="1"/>
  <c r="I30" i="3"/>
  <c r="I22" i="4" s="1"/>
  <c r="M26" i="3"/>
  <c r="M21" i="4" s="1"/>
  <c r="K30" i="3"/>
  <c r="K22" i="4" s="1"/>
  <c r="H34" i="3"/>
  <c r="H23" i="4" s="1"/>
  <c r="E10" i="3"/>
  <c r="E17" i="4" s="1"/>
  <c r="M14" i="3"/>
  <c r="M18" i="4" s="1"/>
  <c r="I22" i="3"/>
  <c r="I20" i="4" s="1"/>
  <c r="I26" i="3"/>
  <c r="I21" i="4" s="1"/>
  <c r="F30" i="3"/>
  <c r="F22" i="4" s="1"/>
  <c r="C23" i="4"/>
  <c r="C34" i="3"/>
  <c r="M22" i="3"/>
  <c r="M20" i="4" s="1"/>
  <c r="J30" i="3"/>
  <c r="J22" i="4" s="1"/>
  <c r="L30" i="3"/>
  <c r="L22" i="4" s="1"/>
  <c r="I34" i="3"/>
  <c r="I23" i="4" s="1"/>
  <c r="M18" i="3"/>
  <c r="M19" i="4" s="1"/>
  <c r="L26" i="3"/>
  <c r="L21" i="4" s="1"/>
  <c r="F34" i="3"/>
  <c r="F23" i="4" s="1"/>
  <c r="G34" i="3"/>
  <c r="G23" i="4" s="1"/>
  <c r="M30" i="3"/>
  <c r="M22" i="4" s="1"/>
  <c r="J34" i="3"/>
  <c r="J23" i="4" s="1"/>
  <c r="K34" i="3"/>
  <c r="K23" i="4" s="1"/>
  <c r="B22" i="5"/>
  <c r="B23" i="5" s="1"/>
  <c r="B38" i="2"/>
  <c r="N12" i="2"/>
  <c r="O38" i="2" s="1"/>
  <c r="M7" i="4"/>
  <c r="M15" i="4" s="1"/>
  <c r="M46" i="4" s="1"/>
  <c r="M67" i="4" s="1"/>
  <c r="M38" i="2"/>
  <c r="L7" i="4"/>
  <c r="L15" i="4" s="1"/>
  <c r="L38" i="2"/>
  <c r="N28" i="2"/>
  <c r="E7" i="4"/>
  <c r="E38" i="2"/>
  <c r="F7" i="4"/>
  <c r="F15" i="4" s="1"/>
  <c r="F46" i="4" s="1"/>
  <c r="F67" i="4" s="1"/>
  <c r="F38" i="2"/>
  <c r="B12" i="4"/>
  <c r="N12" i="4" s="1"/>
  <c r="N32" i="2"/>
  <c r="B9" i="4"/>
  <c r="N20" i="2"/>
  <c r="N16" i="2"/>
  <c r="N24" i="2"/>
  <c r="D7" i="4"/>
  <c r="D15" i="4" s="1"/>
  <c r="D38" i="2"/>
  <c r="G7" i="4"/>
  <c r="G15" i="4" s="1"/>
  <c r="G38" i="2"/>
  <c r="H7" i="4"/>
  <c r="H15" i="4" s="1"/>
  <c r="H38" i="2"/>
  <c r="I7" i="4"/>
  <c r="I38" i="2"/>
  <c r="J7" i="4"/>
  <c r="J38" i="2"/>
  <c r="C7" i="4"/>
  <c r="C38" i="2"/>
  <c r="K7" i="4"/>
  <c r="K38" i="2"/>
  <c r="N20" i="3"/>
  <c r="N16" i="3"/>
  <c r="N24" i="3"/>
  <c r="N32" i="3"/>
  <c r="C17" i="4"/>
  <c r="N8" i="3"/>
  <c r="B21" i="4"/>
  <c r="B13" i="4"/>
  <c r="N13" i="4" s="1"/>
  <c r="B11" i="4"/>
  <c r="N11" i="4" s="1"/>
  <c r="O45" i="9"/>
  <c r="O40" i="9"/>
  <c r="O35" i="9"/>
  <c r="K47" i="9"/>
  <c r="M47" i="9"/>
  <c r="M54" i="9" s="1"/>
  <c r="H47" i="9"/>
  <c r="H54" i="9" s="1"/>
  <c r="G47" i="9"/>
  <c r="G54" i="9" s="1"/>
  <c r="O30" i="9"/>
  <c r="L47" i="9"/>
  <c r="L54" i="9" s="1"/>
  <c r="J48" i="9"/>
  <c r="J51" i="9" s="1"/>
  <c r="E47" i="9"/>
  <c r="E54" i="9" s="1"/>
  <c r="I48" i="9"/>
  <c r="I50" i="9" s="1"/>
  <c r="N48" i="9"/>
  <c r="N52" i="9" s="1"/>
  <c r="C47" i="9"/>
  <c r="C54" i="9" s="1"/>
  <c r="F48" i="9"/>
  <c r="F52" i="9" s="1"/>
  <c r="O25" i="9"/>
  <c r="O20" i="9"/>
  <c r="H48" i="9"/>
  <c r="G51" i="4" s="1"/>
  <c r="K48" i="9"/>
  <c r="K53" i="9" s="1"/>
  <c r="L48" i="9"/>
  <c r="L51" i="9" s="1"/>
  <c r="O15" i="9"/>
  <c r="M48" i="9"/>
  <c r="M50" i="9" s="1"/>
  <c r="E48" i="9"/>
  <c r="E53" i="9" s="1"/>
  <c r="D48" i="9"/>
  <c r="D50" i="9" s="1"/>
  <c r="E22" i="4"/>
  <c r="E23" i="4"/>
  <c r="D18" i="4"/>
  <c r="N28" i="3"/>
  <c r="D28" i="10"/>
  <c r="E18" i="4"/>
  <c r="F18" i="4"/>
  <c r="D47" i="9"/>
  <c r="G10" i="9"/>
  <c r="G48" i="9" s="1"/>
  <c r="G51" i="9" s="1"/>
  <c r="N47" i="9"/>
  <c r="N12" i="3"/>
  <c r="H18" i="4"/>
  <c r="F47" i="9"/>
  <c r="F54" i="9" s="1"/>
  <c r="I47" i="9"/>
  <c r="I54" i="9" s="1"/>
  <c r="J47" i="9"/>
  <c r="J54" i="9" s="1"/>
  <c r="C10" i="9"/>
  <c r="C48" i="9" s="1"/>
  <c r="C53" i="9" s="1"/>
  <c r="C9" i="4"/>
  <c r="J9" i="4"/>
  <c r="E9" i="4"/>
  <c r="I8" i="4"/>
  <c r="K8" i="4"/>
  <c r="C5" i="5"/>
  <c r="B7" i="3"/>
  <c r="C7" i="3" s="1"/>
  <c r="D7" i="3" s="1"/>
  <c r="E7" i="3" s="1"/>
  <c r="F7" i="3" s="1"/>
  <c r="G7" i="3" s="1"/>
  <c r="H7" i="3" s="1"/>
  <c r="I7" i="3" s="1"/>
  <c r="J7" i="3" s="1"/>
  <c r="K7" i="3" s="1"/>
  <c r="L7" i="3" s="1"/>
  <c r="M7" i="3" s="1"/>
  <c r="N24" i="4"/>
  <c r="B18" i="4"/>
  <c r="F17" i="4"/>
  <c r="M17" i="4"/>
  <c r="H17" i="4"/>
  <c r="B8" i="4"/>
  <c r="G17" i="4"/>
  <c r="K17" i="4"/>
  <c r="D17" i="10"/>
  <c r="D20" i="10" s="1"/>
  <c r="N10" i="4"/>
  <c r="B7" i="4"/>
  <c r="B17" i="4"/>
  <c r="C9" i="2"/>
  <c r="C5" i="4" s="1"/>
  <c r="D5" i="5" s="1"/>
  <c r="B53" i="5" l="1"/>
  <c r="B54" i="5" s="1"/>
  <c r="C6" i="5" s="1"/>
  <c r="I15" i="4"/>
  <c r="J10" i="5" s="1"/>
  <c r="J15" i="5" s="1"/>
  <c r="J15" i="4"/>
  <c r="E15" i="4"/>
  <c r="E46" i="4" s="1"/>
  <c r="E67" i="4" s="1"/>
  <c r="N10" i="3"/>
  <c r="K15" i="4"/>
  <c r="K46" i="4" s="1"/>
  <c r="K67" i="4" s="1"/>
  <c r="D54" i="9"/>
  <c r="O47" i="9"/>
  <c r="K54" i="9"/>
  <c r="O10" i="9"/>
  <c r="P48" i="9" s="1"/>
  <c r="D51" i="9"/>
  <c r="C50" i="9"/>
  <c r="N54" i="9"/>
  <c r="I36" i="3"/>
  <c r="J17" i="5" s="1"/>
  <c r="C36" i="3"/>
  <c r="D17" i="5" s="1"/>
  <c r="N34" i="3"/>
  <c r="N21" i="4"/>
  <c r="N26" i="3"/>
  <c r="C19" i="4"/>
  <c r="C25" i="4" s="1"/>
  <c r="N23" i="4"/>
  <c r="N30" i="3"/>
  <c r="I17" i="4"/>
  <c r="I25" i="4" s="1"/>
  <c r="N20" i="4"/>
  <c r="L36" i="3"/>
  <c r="M17" i="5" s="1"/>
  <c r="K25" i="4"/>
  <c r="G25" i="4"/>
  <c r="G72" i="4" s="1"/>
  <c r="G73" i="4" s="1"/>
  <c r="B36" i="3"/>
  <c r="C17" i="5" s="1"/>
  <c r="K36" i="3"/>
  <c r="L17" i="5" s="1"/>
  <c r="B22" i="4"/>
  <c r="N22" i="4" s="1"/>
  <c r="G36" i="3"/>
  <c r="H17" i="5" s="1"/>
  <c r="L25" i="4"/>
  <c r="L26" i="4" s="1"/>
  <c r="L27" i="4" s="1"/>
  <c r="N38" i="2"/>
  <c r="C15" i="4"/>
  <c r="C46" i="4" s="1"/>
  <c r="C67" i="4" s="1"/>
  <c r="J36" i="3"/>
  <c r="K17" i="5" s="1"/>
  <c r="N22" i="3"/>
  <c r="J25" i="4"/>
  <c r="J26" i="4" s="1"/>
  <c r="J27" i="4" s="1"/>
  <c r="M36" i="3"/>
  <c r="N17" i="5" s="1"/>
  <c r="E36" i="3"/>
  <c r="F17" i="5" s="1"/>
  <c r="E25" i="4"/>
  <c r="E72" i="4" s="1"/>
  <c r="E73" i="4" s="1"/>
  <c r="N14" i="3"/>
  <c r="H51" i="4"/>
  <c r="M51" i="4"/>
  <c r="I53" i="9"/>
  <c r="I51" i="9"/>
  <c r="N51" i="9"/>
  <c r="N50" i="9"/>
  <c r="N53" i="9"/>
  <c r="J50" i="9"/>
  <c r="J53" i="9"/>
  <c r="I51" i="4"/>
  <c r="E51" i="9"/>
  <c r="F53" i="9"/>
  <c r="H53" i="9"/>
  <c r="J52" i="9"/>
  <c r="H52" i="9"/>
  <c r="F51" i="9"/>
  <c r="L51" i="4"/>
  <c r="H50" i="9"/>
  <c r="E51" i="4"/>
  <c r="F50" i="9"/>
  <c r="F57" i="9" s="1"/>
  <c r="K51" i="4"/>
  <c r="K52" i="9"/>
  <c r="H51" i="9"/>
  <c r="K50" i="9"/>
  <c r="I52" i="9"/>
  <c r="D52" i="9"/>
  <c r="D53" i="9"/>
  <c r="K51" i="9"/>
  <c r="D51" i="4"/>
  <c r="C51" i="4"/>
  <c r="M52" i="9"/>
  <c r="L50" i="9"/>
  <c r="G53" i="9"/>
  <c r="G50" i="9"/>
  <c r="M53" i="9"/>
  <c r="L53" i="9"/>
  <c r="E50" i="9"/>
  <c r="M51" i="9"/>
  <c r="E52" i="9"/>
  <c r="J51" i="4"/>
  <c r="L52" i="9"/>
  <c r="F51" i="4"/>
  <c r="G52" i="9"/>
  <c r="M25" i="4"/>
  <c r="M72" i="4" s="1"/>
  <c r="M73" i="4" s="1"/>
  <c r="F25" i="4"/>
  <c r="F26" i="4" s="1"/>
  <c r="F27" i="4" s="1"/>
  <c r="N18" i="4"/>
  <c r="I10" i="5"/>
  <c r="I15" i="5" s="1"/>
  <c r="H46" i="4"/>
  <c r="H67" i="4" s="1"/>
  <c r="K10" i="5"/>
  <c r="K15" i="5" s="1"/>
  <c r="J46" i="4"/>
  <c r="J67" i="4" s="1"/>
  <c r="H10" i="5"/>
  <c r="H15" i="5" s="1"/>
  <c r="G46" i="4"/>
  <c r="G67" i="4" s="1"/>
  <c r="H25" i="4"/>
  <c r="H72" i="4" s="1"/>
  <c r="H73" i="4" s="1"/>
  <c r="E10" i="5"/>
  <c r="E15" i="5" s="1"/>
  <c r="D46" i="4"/>
  <c r="D67" i="4" s="1"/>
  <c r="M10" i="5"/>
  <c r="M15" i="5" s="1"/>
  <c r="L46" i="4"/>
  <c r="L67" i="4" s="1"/>
  <c r="B31" i="10"/>
  <c r="C31" i="10" s="1"/>
  <c r="C38" i="10" s="1"/>
  <c r="C44" i="10" s="1"/>
  <c r="N18" i="3"/>
  <c r="B19" i="4"/>
  <c r="N19" i="4" s="1"/>
  <c r="F36" i="3"/>
  <c r="G17" i="5" s="1"/>
  <c r="H36" i="3"/>
  <c r="I17" i="5" s="1"/>
  <c r="N9" i="4"/>
  <c r="N8" i="4"/>
  <c r="B3" i="14"/>
  <c r="B5" i="14" s="1"/>
  <c r="F16" i="14" s="1"/>
  <c r="C17" i="14" s="1"/>
  <c r="B36" i="4" s="1"/>
  <c r="B64" i="4" s="1"/>
  <c r="B15" i="4"/>
  <c r="C10" i="5" s="1"/>
  <c r="N10" i="5"/>
  <c r="F10" i="5"/>
  <c r="D36" i="3"/>
  <c r="D17" i="4"/>
  <c r="D25" i="4" s="1"/>
  <c r="D26" i="4" s="1"/>
  <c r="G10" i="5"/>
  <c r="N7" i="4"/>
  <c r="O15" i="4" s="1"/>
  <c r="O26" i="4" s="1"/>
  <c r="O62" i="4" s="1"/>
  <c r="O68" i="4" s="1"/>
  <c r="D9" i="2"/>
  <c r="D5" i="4" s="1"/>
  <c r="E5" i="5" s="1"/>
  <c r="C26" i="4" l="1"/>
  <c r="C27" i="4" s="1"/>
  <c r="I46" i="4"/>
  <c r="I67" i="4" s="1"/>
  <c r="I26" i="4"/>
  <c r="I27" i="4" s="1"/>
  <c r="J72" i="4"/>
  <c r="J73" i="4" s="1"/>
  <c r="G26" i="4"/>
  <c r="G27" i="4" s="1"/>
  <c r="D10" i="5"/>
  <c r="D15" i="5" s="1"/>
  <c r="K72" i="4"/>
  <c r="K73" i="4" s="1"/>
  <c r="K26" i="4"/>
  <c r="K27" i="4" s="1"/>
  <c r="L10" i="5"/>
  <c r="L15" i="5" s="1"/>
  <c r="O54" i="9"/>
  <c r="O48" i="9"/>
  <c r="J57" i="9"/>
  <c r="I57" i="9"/>
  <c r="H52" i="4" s="1"/>
  <c r="I72" i="4"/>
  <c r="I73" i="4" s="1"/>
  <c r="L72" i="4"/>
  <c r="L73" i="4" s="1"/>
  <c r="O36" i="3"/>
  <c r="D57" i="9"/>
  <c r="D58" i="9" s="1"/>
  <c r="C72" i="4"/>
  <c r="C73" i="4" s="1"/>
  <c r="H57" i="9"/>
  <c r="G52" i="4" s="1"/>
  <c r="E26" i="4"/>
  <c r="E27" i="4" s="1"/>
  <c r="F72" i="4"/>
  <c r="F73" i="4" s="1"/>
  <c r="M26" i="4"/>
  <c r="M27" i="4" s="1"/>
  <c r="C15" i="5"/>
  <c r="N15" i="4"/>
  <c r="N57" i="9"/>
  <c r="N58" i="9" s="1"/>
  <c r="K57" i="9"/>
  <c r="K58" i="9" s="1"/>
  <c r="G57" i="9"/>
  <c r="G58" i="9" s="1"/>
  <c r="L57" i="9"/>
  <c r="K52" i="4" s="1"/>
  <c r="M57" i="9"/>
  <c r="L52" i="4" s="1"/>
  <c r="E57" i="9"/>
  <c r="D52" i="4" s="1"/>
  <c r="H26" i="4"/>
  <c r="H27" i="4" s="1"/>
  <c r="B46" i="4"/>
  <c r="B25" i="4"/>
  <c r="I52" i="4"/>
  <c r="J58" i="9"/>
  <c r="E52" i="4"/>
  <c r="F58" i="9"/>
  <c r="O52" i="9"/>
  <c r="C51" i="9"/>
  <c r="O51" i="9" s="1"/>
  <c r="B51" i="4"/>
  <c r="N51" i="4" s="1"/>
  <c r="O53" i="9"/>
  <c r="N36" i="3"/>
  <c r="E17" i="5"/>
  <c r="O17" i="5" s="1"/>
  <c r="N15" i="5"/>
  <c r="F15" i="5"/>
  <c r="G15" i="5"/>
  <c r="E9" i="2"/>
  <c r="F9" i="2" s="1"/>
  <c r="B9" i="14"/>
  <c r="C9" i="14" s="1"/>
  <c r="B17" i="14"/>
  <c r="D17" i="14" s="1"/>
  <c r="C46" i="5" s="1"/>
  <c r="A17" i="14"/>
  <c r="D72" i="4"/>
  <c r="D73" i="4" s="1"/>
  <c r="N17" i="4"/>
  <c r="D27" i="4"/>
  <c r="O10" i="5" l="1"/>
  <c r="I58" i="9"/>
  <c r="C52" i="4"/>
  <c r="M52" i="4"/>
  <c r="J52" i="4"/>
  <c r="H58" i="9"/>
  <c r="M58" i="9"/>
  <c r="L58" i="9"/>
  <c r="F52" i="4"/>
  <c r="E58" i="9"/>
  <c r="B73" i="4"/>
  <c r="N25" i="4"/>
  <c r="N72" i="4" s="1"/>
  <c r="N73" i="4" s="1"/>
  <c r="O15" i="5"/>
  <c r="B26" i="4"/>
  <c r="N26" i="4" s="1"/>
  <c r="N46" i="4"/>
  <c r="N67" i="4" s="1"/>
  <c r="B67" i="4"/>
  <c r="O50" i="9"/>
  <c r="C50" i="5"/>
  <c r="C51" i="5" s="1"/>
  <c r="E5" i="4"/>
  <c r="F5" i="5" s="1"/>
  <c r="F17" i="14"/>
  <c r="B18" i="14" s="1"/>
  <c r="F5" i="4"/>
  <c r="G5" i="5" s="1"/>
  <c r="G9" i="2"/>
  <c r="B27" i="4" l="1"/>
  <c r="O57" i="9"/>
  <c r="O58" i="9" s="1"/>
  <c r="B52" i="4"/>
  <c r="C58" i="9"/>
  <c r="C18" i="14"/>
  <c r="C36" i="4" s="1"/>
  <c r="A18" i="14"/>
  <c r="H9" i="2"/>
  <c r="G5" i="4"/>
  <c r="H5" i="5" s="1"/>
  <c r="C60" i="4" l="1"/>
  <c r="D18" i="5" s="1"/>
  <c r="C64" i="4"/>
  <c r="N52" i="4"/>
  <c r="B60" i="4"/>
  <c r="D18" i="14"/>
  <c r="D46" i="5" s="1"/>
  <c r="H5" i="4"/>
  <c r="I5" i="5" s="1"/>
  <c r="I9" i="2"/>
  <c r="C74" i="4" l="1"/>
  <c r="C62" i="4"/>
  <c r="C68" i="4" s="1"/>
  <c r="C18" i="5"/>
  <c r="B74" i="4"/>
  <c r="B62" i="4"/>
  <c r="O47" i="5"/>
  <c r="D50" i="5"/>
  <c r="D51" i="5" s="1"/>
  <c r="D22" i="5"/>
  <c r="D23" i="5" s="1"/>
  <c r="F18" i="14"/>
  <c r="I5" i="4"/>
  <c r="J5" i="5" s="1"/>
  <c r="J9" i="2"/>
  <c r="C22" i="5" l="1"/>
  <c r="C23" i="5" s="1"/>
  <c r="C53" i="5" s="1"/>
  <c r="C54" i="5" s="1"/>
  <c r="D6" i="5" s="1"/>
  <c r="C69" i="4"/>
  <c r="B69" i="4"/>
  <c r="B68" i="4"/>
  <c r="C19" i="14"/>
  <c r="D36" i="4" s="1"/>
  <c r="B19" i="14"/>
  <c r="A19" i="14"/>
  <c r="J5" i="4"/>
  <c r="K5" i="5" s="1"/>
  <c r="K9" i="2"/>
  <c r="D60" i="4" l="1"/>
  <c r="E18" i="5" s="1"/>
  <c r="E22" i="5" s="1"/>
  <c r="E23" i="5" s="1"/>
  <c r="D64" i="4"/>
  <c r="D53" i="5"/>
  <c r="D54" i="5" s="1"/>
  <c r="E6" i="5" s="1"/>
  <c r="D19" i="14"/>
  <c r="E46" i="5" s="1"/>
  <c r="K5" i="4"/>
  <c r="L5" i="5" s="1"/>
  <c r="L9" i="2"/>
  <c r="D62" i="4" l="1"/>
  <c r="D68" i="4" s="1"/>
  <c r="D74" i="4"/>
  <c r="E50" i="5"/>
  <c r="F19" i="14"/>
  <c r="L5" i="4"/>
  <c r="M5" i="5" s="1"/>
  <c r="M9" i="2"/>
  <c r="M5" i="4" s="1"/>
  <c r="N5" i="5" s="1"/>
  <c r="D69" i="4" l="1"/>
  <c r="E51" i="5"/>
  <c r="E53" i="5" s="1"/>
  <c r="E54" i="5" s="1"/>
  <c r="F6" i="5" s="1"/>
  <c r="C20" i="14"/>
  <c r="E36" i="4" s="1"/>
  <c r="A20" i="14"/>
  <c r="B20" i="14"/>
  <c r="E60" i="4" l="1"/>
  <c r="F18" i="5" s="1"/>
  <c r="F22" i="5" s="1"/>
  <c r="F23" i="5" s="1"/>
  <c r="E64" i="4"/>
  <c r="D20" i="14"/>
  <c r="F46" i="5" s="1"/>
  <c r="F50" i="5" s="1"/>
  <c r="E74" i="4" l="1"/>
  <c r="E62" i="4"/>
  <c r="E68" i="4" s="1"/>
  <c r="F20" i="14"/>
  <c r="C21" i="14" s="1"/>
  <c r="F36" i="4" s="1"/>
  <c r="F51" i="5"/>
  <c r="E69" i="4" l="1"/>
  <c r="F60" i="4"/>
  <c r="G18" i="5" s="1"/>
  <c r="G22" i="5" s="1"/>
  <c r="G23" i="5" s="1"/>
  <c r="F64" i="4"/>
  <c r="A21" i="14"/>
  <c r="B21" i="14"/>
  <c r="D21" i="14" s="1"/>
  <c r="G46" i="5" s="1"/>
  <c r="G50" i="5" s="1"/>
  <c r="F53" i="5"/>
  <c r="F54" i="5" s="1"/>
  <c r="G6" i="5" s="1"/>
  <c r="F62" i="4" l="1"/>
  <c r="F68" i="4" s="1"/>
  <c r="F74" i="4"/>
  <c r="F21" i="14"/>
  <c r="A22" i="14" s="1"/>
  <c r="G51" i="5"/>
  <c r="G53" i="5" s="1"/>
  <c r="G54" i="5" s="1"/>
  <c r="H6" i="5" s="1"/>
  <c r="F69" i="4" l="1"/>
  <c r="B22" i="14"/>
  <c r="C22" i="14"/>
  <c r="G36" i="4" s="1"/>
  <c r="G60" i="4" l="1"/>
  <c r="H18" i="5" s="1"/>
  <c r="H22" i="5" s="1"/>
  <c r="H23" i="5" s="1"/>
  <c r="G64" i="4"/>
  <c r="D22" i="14"/>
  <c r="H46" i="5" s="1"/>
  <c r="H50" i="5" s="1"/>
  <c r="H51" i="5" s="1"/>
  <c r="G74" i="4" l="1"/>
  <c r="G62" i="4"/>
  <c r="G69" i="4" s="1"/>
  <c r="F22" i="14"/>
  <c r="C23" i="14" s="1"/>
  <c r="H36" i="4" s="1"/>
  <c r="H53" i="5"/>
  <c r="H54" i="5" s="1"/>
  <c r="I6" i="5" s="1"/>
  <c r="G68" i="4" l="1"/>
  <c r="H60" i="4"/>
  <c r="I18" i="5" s="1"/>
  <c r="I22" i="5" s="1"/>
  <c r="I23" i="5" s="1"/>
  <c r="H64" i="4"/>
  <c r="A23" i="14"/>
  <c r="B23" i="14"/>
  <c r="D23" i="14" s="1"/>
  <c r="I46" i="5" s="1"/>
  <c r="I50" i="5" s="1"/>
  <c r="I51" i="5" s="1"/>
  <c r="H62" i="4" l="1"/>
  <c r="H69" i="4" s="1"/>
  <c r="H74" i="4"/>
  <c r="F23" i="14"/>
  <c r="A24" i="14" s="1"/>
  <c r="I53" i="5"/>
  <c r="I54" i="5" s="1"/>
  <c r="J6" i="5" s="1"/>
  <c r="H68" i="4" l="1"/>
  <c r="C24" i="14"/>
  <c r="I36" i="4" s="1"/>
  <c r="B24" i="14"/>
  <c r="I60" i="4" l="1"/>
  <c r="J18" i="5" s="1"/>
  <c r="J22" i="5" s="1"/>
  <c r="J23" i="5" s="1"/>
  <c r="I64" i="4"/>
  <c r="D24" i="14"/>
  <c r="J46" i="5" s="1"/>
  <c r="J50" i="5" s="1"/>
  <c r="J51" i="5" s="1"/>
  <c r="I74" i="4" l="1"/>
  <c r="I62" i="4"/>
  <c r="I69" i="4" s="1"/>
  <c r="J53" i="5"/>
  <c r="J54" i="5" s="1"/>
  <c r="K6" i="5" s="1"/>
  <c r="F24" i="14"/>
  <c r="A25" i="14" s="1"/>
  <c r="I68" i="4" l="1"/>
  <c r="C25" i="14"/>
  <c r="J36" i="4" s="1"/>
  <c r="B25" i="14"/>
  <c r="D25" i="14" l="1"/>
  <c r="K46" i="5" s="1"/>
  <c r="K50" i="5" s="1"/>
  <c r="K51" i="5" s="1"/>
  <c r="J60" i="4"/>
  <c r="K18" i="5" s="1"/>
  <c r="K22" i="5" s="1"/>
  <c r="K23" i="5" s="1"/>
  <c r="J64" i="4"/>
  <c r="F25" i="14" l="1"/>
  <c r="B26" i="14" s="1"/>
  <c r="K53" i="5"/>
  <c r="K54" i="5" s="1"/>
  <c r="L6" i="5" s="1"/>
  <c r="J74" i="4"/>
  <c r="J62" i="4"/>
  <c r="J68" i="4" s="1"/>
  <c r="A26" i="14" l="1"/>
  <c r="C26" i="14"/>
  <c r="K36" i="4" s="1"/>
  <c r="K60" i="4" s="1"/>
  <c r="L18" i="5" s="1"/>
  <c r="L22" i="5" s="1"/>
  <c r="L23" i="5" s="1"/>
  <c r="J69" i="4"/>
  <c r="D26" i="14" l="1"/>
  <c r="L46" i="5" s="1"/>
  <c r="L50" i="5" s="1"/>
  <c r="L51" i="5" s="1"/>
  <c r="L53" i="5" s="1"/>
  <c r="L54" i="5" s="1"/>
  <c r="M6" i="5" s="1"/>
  <c r="K64" i="4"/>
  <c r="K74" i="4"/>
  <c r="K62" i="4"/>
  <c r="K69" i="4" s="1"/>
  <c r="F26" i="14" l="1"/>
  <c r="A27" i="14" s="1"/>
  <c r="K68" i="4"/>
  <c r="C27" i="14" l="1"/>
  <c r="L36" i="4" s="1"/>
  <c r="L64" i="4" s="1"/>
  <c r="B27" i="14"/>
  <c r="D27" i="14" l="1"/>
  <c r="M46" i="5" s="1"/>
  <c r="M50" i="5" s="1"/>
  <c r="M51" i="5" s="1"/>
  <c r="L60" i="4"/>
  <c r="M18" i="5" s="1"/>
  <c r="M22" i="5" s="1"/>
  <c r="M23" i="5" s="1"/>
  <c r="F27" i="14" l="1"/>
  <c r="A28" i="14" s="1"/>
  <c r="M53" i="5"/>
  <c r="M54" i="5" s="1"/>
  <c r="N6" i="5" s="1"/>
  <c r="L62" i="4"/>
  <c r="L68" i="4" s="1"/>
  <c r="L74" i="4"/>
  <c r="B28" i="14"/>
  <c r="C28" i="14"/>
  <c r="M36" i="4" s="1"/>
  <c r="M60" i="4" s="1"/>
  <c r="N18" i="5" s="1"/>
  <c r="H28" i="18"/>
  <c r="L69" i="4" l="1"/>
  <c r="D28" i="14"/>
  <c r="N46" i="5" s="1"/>
  <c r="N50" i="5" s="1"/>
  <c r="N51" i="5" s="1"/>
  <c r="G28" i="14"/>
  <c r="N36" i="4"/>
  <c r="N64" i="4" s="1"/>
  <c r="M64" i="4"/>
  <c r="N60" i="4"/>
  <c r="O18" i="5" s="1"/>
  <c r="M62" i="4"/>
  <c r="N62" i="4" s="1"/>
  <c r="M74" i="4"/>
  <c r="H27" i="18"/>
  <c r="C54" i="18"/>
  <c r="N22" i="5"/>
  <c r="N23" i="5" s="1"/>
  <c r="F28" i="14" l="1"/>
  <c r="A29" i="14" s="1"/>
  <c r="O46" i="5"/>
  <c r="O50" i="5"/>
  <c r="O51" i="5" s="1"/>
  <c r="H28" i="14"/>
  <c r="I28" i="14" s="1"/>
  <c r="N68" i="4"/>
  <c r="B33" i="10" s="1"/>
  <c r="M68" i="4"/>
  <c r="M69" i="4"/>
  <c r="N74" i="4"/>
  <c r="H30" i="18"/>
  <c r="L27" i="18"/>
  <c r="L28" i="18"/>
  <c r="L29" i="18"/>
  <c r="O22" i="5"/>
  <c r="O23" i="5" s="1"/>
  <c r="C29" i="14" l="1"/>
  <c r="B29" i="14"/>
  <c r="L30" i="18"/>
  <c r="L25" i="18"/>
  <c r="N53" i="5"/>
  <c r="D29" i="14" l="1"/>
  <c r="F29" i="14" s="1"/>
  <c r="C30" i="14" s="1"/>
  <c r="O53" i="5"/>
  <c r="N54" i="5"/>
  <c r="A30" i="14" l="1"/>
  <c r="B30" i="14"/>
  <c r="D30" i="14" s="1"/>
  <c r="F30" i="14" s="1"/>
  <c r="C31" i="14" s="1"/>
  <c r="B31" i="14" l="1"/>
  <c r="D31" i="14" s="1"/>
  <c r="F31" i="14" s="1"/>
  <c r="A32" i="14" s="1"/>
  <c r="A31" i="14"/>
  <c r="B32" i="14" l="1"/>
  <c r="C32" i="14"/>
  <c r="D32" i="14" l="1"/>
  <c r="F32" i="14" s="1"/>
  <c r="C33" i="14" s="1"/>
  <c r="A33" i="14" l="1"/>
  <c r="B33" i="14"/>
  <c r="D33" i="14" s="1"/>
  <c r="F33" i="14" s="1"/>
  <c r="C34" i="14" s="1"/>
  <c r="B34" i="14" l="1"/>
  <c r="D34" i="14" s="1"/>
  <c r="F34" i="14" s="1"/>
  <c r="B35" i="14" s="1"/>
  <c r="A34" i="14"/>
  <c r="A35" i="14" l="1"/>
  <c r="C35" i="14"/>
  <c r="D35" i="14" s="1"/>
  <c r="F35" i="14" s="1"/>
  <c r="B36" i="14" s="1"/>
  <c r="C36" i="14" l="1"/>
  <c r="D36" i="14" s="1"/>
  <c r="F36" i="14" s="1"/>
  <c r="B37" i="14" s="1"/>
  <c r="A36" i="14"/>
  <c r="C37" i="14" l="1"/>
  <c r="D37" i="14" s="1"/>
  <c r="F37" i="14" s="1"/>
  <c r="B38" i="14" s="1"/>
  <c r="A37" i="14"/>
  <c r="A38" i="14" l="1"/>
  <c r="C38" i="14"/>
  <c r="D38" i="14" s="1"/>
  <c r="F38" i="14" s="1"/>
  <c r="C39" i="14" s="1"/>
  <c r="B39" i="14" l="1"/>
  <c r="D39" i="14" s="1"/>
  <c r="F39" i="14" s="1"/>
  <c r="C40" i="14" s="1"/>
  <c r="G40" i="14" s="1"/>
  <c r="A39" i="14"/>
  <c r="B40" i="14" l="1"/>
  <c r="D40" i="14" s="1"/>
  <c r="A40" i="14"/>
  <c r="H40" i="14" l="1"/>
  <c r="I40" i="14" s="1"/>
  <c r="F40" i="14"/>
  <c r="B41" i="14" s="1"/>
  <c r="C41" i="14" l="1"/>
  <c r="D41" i="14" s="1"/>
  <c r="F41" i="14" s="1"/>
  <c r="A41" i="14"/>
  <c r="A42" i="14" l="1"/>
  <c r="B42" i="14"/>
  <c r="C42" i="14"/>
  <c r="D42" i="14" l="1"/>
  <c r="F42" i="14" s="1"/>
  <c r="C43" i="14" s="1"/>
  <c r="B43" i="14" l="1"/>
  <c r="D43" i="14" s="1"/>
  <c r="A43" i="14"/>
  <c r="F43" i="14" l="1"/>
  <c r="A44" i="14" s="1"/>
  <c r="C44" i="14" l="1"/>
  <c r="B44" i="14"/>
  <c r="D44" i="14" l="1"/>
  <c r="F44" i="14" s="1"/>
  <c r="C45" i="14" l="1"/>
  <c r="A45" i="14"/>
  <c r="B45" i="14"/>
  <c r="D45" i="14" l="1"/>
  <c r="F45" i="14" s="1"/>
  <c r="C46" i="14" s="1"/>
  <c r="A46" i="14" l="1"/>
  <c r="B46" i="14"/>
  <c r="D46" i="14" s="1"/>
  <c r="F46" i="14" l="1"/>
  <c r="C47" i="14" s="1"/>
  <c r="A47" i="14" l="1"/>
  <c r="B47" i="14"/>
  <c r="D47" i="14" s="1"/>
  <c r="F47" i="14" s="1"/>
  <c r="B48" i="14" s="1"/>
  <c r="A48" i="14" l="1"/>
  <c r="C48" i="14"/>
  <c r="D48" i="14" s="1"/>
  <c r="F48" i="14" s="1"/>
  <c r="C49" i="14" s="1"/>
  <c r="A49" i="14" l="1"/>
  <c r="B49" i="14"/>
  <c r="D49" i="14" s="1"/>
  <c r="F49" i="14" s="1"/>
  <c r="B50" i="14" s="1"/>
  <c r="A50" i="14" l="1"/>
  <c r="C50" i="14"/>
  <c r="D50" i="14" s="1"/>
  <c r="F50" i="14" s="1"/>
  <c r="C51" i="14" l="1"/>
  <c r="B51" i="14"/>
  <c r="A51" i="14"/>
  <c r="D51" i="14" l="1"/>
  <c r="F51" i="14" s="1"/>
  <c r="C52" i="14" l="1"/>
  <c r="G52" i="14" s="1"/>
  <c r="A52" i="14"/>
  <c r="B52" i="14"/>
  <c r="D52" i="14" l="1"/>
  <c r="H52" i="14" s="1"/>
  <c r="I52" i="14" s="1"/>
  <c r="F52" i="14" l="1"/>
  <c r="C53" i="14" s="1"/>
  <c r="B53" i="14" l="1"/>
  <c r="D53" i="14" s="1"/>
  <c r="F53" i="14" s="1"/>
  <c r="A53" i="14"/>
  <c r="B54" i="14" l="1"/>
  <c r="A54" i="14"/>
  <c r="C54" i="14"/>
  <c r="D54" i="14" l="1"/>
  <c r="F54" i="14" s="1"/>
  <c r="C55" i="14" l="1"/>
  <c r="B55" i="14"/>
  <c r="A55" i="14"/>
  <c r="D55" i="14" l="1"/>
  <c r="F55" i="14" s="1"/>
  <c r="B56" i="14" l="1"/>
  <c r="C56" i="14"/>
  <c r="A56" i="14"/>
  <c r="D56" i="14" l="1"/>
  <c r="F56" i="14" s="1"/>
  <c r="C57" i="14" l="1"/>
  <c r="B57" i="14"/>
  <c r="A57" i="14"/>
  <c r="D57" i="14" l="1"/>
  <c r="F57" i="14" s="1"/>
  <c r="C58" i="14" s="1"/>
  <c r="A58" i="14" l="1"/>
  <c r="B58" i="14"/>
  <c r="D58" i="14" s="1"/>
  <c r="F58" i="14" s="1"/>
  <c r="A59" i="14" l="1"/>
  <c r="C59" i="14"/>
  <c r="B59" i="14"/>
  <c r="D59" i="14" l="1"/>
  <c r="F59" i="14" s="1"/>
  <c r="C60" i="14" l="1"/>
  <c r="B60" i="14"/>
  <c r="A60" i="14"/>
  <c r="D60" i="14" l="1"/>
  <c r="F60" i="14" s="1"/>
  <c r="C61" i="14" l="1"/>
  <c r="A61" i="14"/>
  <c r="B61" i="14"/>
  <c r="D61" i="14" l="1"/>
  <c r="F61" i="14" s="1"/>
  <c r="B62" i="14" l="1"/>
  <c r="A62" i="14"/>
  <c r="C62" i="14"/>
  <c r="D62" i="14" l="1"/>
  <c r="F62" i="14" s="1"/>
  <c r="B63" i="14" l="1"/>
  <c r="C63" i="14"/>
  <c r="A63" i="14"/>
  <c r="D63" i="14" l="1"/>
  <c r="F63" i="14" s="1"/>
  <c r="B64" i="14" s="1"/>
  <c r="C64" i="14" l="1"/>
  <c r="G64" i="14" s="1"/>
  <c r="A64" i="14"/>
  <c r="D64" i="14" l="1"/>
  <c r="H64" i="14" s="1"/>
  <c r="I64" i="14" s="1"/>
  <c r="F64" i="14" l="1"/>
  <c r="A65" i="14" l="1"/>
  <c r="C65" i="14"/>
  <c r="B65" i="14"/>
  <c r="D65" i="14" l="1"/>
  <c r="F65" i="14" s="1"/>
  <c r="C66" i="14" l="1"/>
  <c r="B66" i="14"/>
  <c r="A66" i="14"/>
  <c r="D66" i="14" l="1"/>
  <c r="F66" i="14" s="1"/>
  <c r="C67" i="14" s="1"/>
  <c r="B67" i="14" l="1"/>
  <c r="D67" i="14" s="1"/>
  <c r="A67" i="14"/>
  <c r="F67" i="14" l="1"/>
  <c r="A68" i="14" s="1"/>
  <c r="B68" i="14" l="1"/>
  <c r="C68" i="14"/>
  <c r="D68" i="14" l="1"/>
  <c r="F68" i="14" s="1"/>
  <c r="B69" i="14" s="1"/>
  <c r="A69" i="14" l="1"/>
  <c r="C69" i="14"/>
  <c r="D69" i="14" s="1"/>
  <c r="F69" i="14" s="1"/>
  <c r="A70" i="14" l="1"/>
  <c r="B70" i="14"/>
  <c r="C70" i="14"/>
  <c r="D70" i="14" l="1"/>
  <c r="F70" i="14" s="1"/>
  <c r="B71" i="14" s="1"/>
  <c r="A71" i="14" l="1"/>
  <c r="C71" i="14"/>
  <c r="D71" i="14" s="1"/>
  <c r="F71" i="14" s="1"/>
  <c r="C72" i="14" s="1"/>
  <c r="B72" i="14" l="1"/>
  <c r="D72" i="14" s="1"/>
  <c r="F72" i="14" s="1"/>
  <c r="A72" i="14"/>
  <c r="C73" i="14" l="1"/>
  <c r="B73" i="14"/>
  <c r="A73" i="14"/>
  <c r="D73" i="14" l="1"/>
  <c r="F73" i="14" s="1"/>
  <c r="C74" i="14" l="1"/>
  <c r="A74" i="14"/>
  <c r="B74" i="14"/>
  <c r="D74" i="14" l="1"/>
  <c r="F74" i="14" s="1"/>
  <c r="C75" i="14" l="1"/>
  <c r="B75" i="14"/>
  <c r="A75" i="14"/>
  <c r="D75" i="14" l="1"/>
  <c r="F75" i="14" s="1"/>
  <c r="B76" i="14" l="1"/>
  <c r="C76" i="14"/>
  <c r="G76" i="14" s="1"/>
  <c r="A76" i="14"/>
  <c r="D76" i="14" l="1"/>
  <c r="H76" i="14" s="1"/>
  <c r="F76" i="14" l="1"/>
  <c r="B77" i="14" s="1"/>
  <c r="A77" i="14" l="1"/>
  <c r="C77" i="14"/>
  <c r="D77" i="14" s="1"/>
  <c r="F77" i="14" s="1"/>
  <c r="A78" i="14" s="1"/>
  <c r="B78" i="14" l="1"/>
  <c r="C78" i="14"/>
  <c r="D78" i="14" l="1"/>
  <c r="F78" i="14" s="1"/>
  <c r="B79" i="14" s="1"/>
  <c r="A79" i="14" l="1"/>
  <c r="C79" i="14"/>
  <c r="D79" i="14" s="1"/>
  <c r="F79" i="14" s="1"/>
  <c r="A80" i="14" l="1"/>
  <c r="C80" i="14"/>
  <c r="B80" i="14"/>
  <c r="D80" i="14" s="1"/>
  <c r="F80" i="14" l="1"/>
  <c r="C81" i="14" l="1"/>
  <c r="B81" i="14"/>
  <c r="A81" i="14"/>
  <c r="D81" i="14" l="1"/>
  <c r="F81" i="14" s="1"/>
  <c r="C82" i="14" l="1"/>
  <c r="A82" i="14"/>
  <c r="B82" i="14"/>
  <c r="D82" i="14" l="1"/>
  <c r="F82" i="14" s="1"/>
  <c r="C83" i="14" l="1"/>
  <c r="A83" i="14"/>
  <c r="B83" i="14"/>
  <c r="D83" i="14" l="1"/>
  <c r="F83" i="14" s="1"/>
  <c r="A84" i="14" l="1"/>
  <c r="C84" i="14"/>
  <c r="B84" i="14"/>
  <c r="D84" i="14" l="1"/>
  <c r="F84" i="14" s="1"/>
  <c r="A85" i="14" l="1"/>
  <c r="C85" i="14"/>
  <c r="B85" i="14"/>
  <c r="D85" i="14" l="1"/>
  <c r="F85" i="14" s="1"/>
  <c r="A86" i="14" l="1"/>
  <c r="B86" i="14"/>
  <c r="C86" i="14"/>
  <c r="D86" i="14" l="1"/>
  <c r="F86" i="14" s="1"/>
  <c r="C87" i="14" l="1"/>
  <c r="A87" i="14"/>
  <c r="B87" i="14"/>
  <c r="D87" i="14" l="1"/>
  <c r="F87" i="14" s="1"/>
  <c r="B88" i="14" l="1"/>
  <c r="A88" i="14"/>
  <c r="C88" i="14"/>
  <c r="G88" i="14" s="1"/>
  <c r="D88" i="14" l="1"/>
  <c r="H88" i="14" s="1"/>
  <c r="F88" i="14" l="1"/>
  <c r="C89" i="14" s="1"/>
  <c r="A89" i="14" l="1"/>
  <c r="B89" i="14"/>
  <c r="D89" i="14" s="1"/>
  <c r="F89" i="14" l="1"/>
  <c r="B90" i="14" s="1"/>
  <c r="A90" i="14" l="1"/>
  <c r="C90" i="14"/>
  <c r="D90" i="14" s="1"/>
  <c r="F90" i="14" s="1"/>
  <c r="C91" i="14" l="1"/>
  <c r="A91" i="14"/>
  <c r="B91" i="14"/>
  <c r="D91" i="14" s="1"/>
  <c r="F91" i="14" s="1"/>
  <c r="C92" i="14" l="1"/>
  <c r="A92" i="14"/>
  <c r="B92" i="14"/>
  <c r="D92" i="14" l="1"/>
  <c r="F92" i="14" s="1"/>
  <c r="B93" i="14" l="1"/>
  <c r="C93" i="14"/>
  <c r="A93" i="14"/>
  <c r="D93" i="14" l="1"/>
  <c r="F93" i="14" s="1"/>
  <c r="A94" i="14" l="1"/>
  <c r="C94" i="14"/>
  <c r="B94" i="14"/>
  <c r="D94" i="14" s="1"/>
  <c r="F94" i="14" s="1"/>
  <c r="C95" i="14" l="1"/>
  <c r="A95" i="14"/>
  <c r="B95" i="14"/>
  <c r="D95" i="14" s="1"/>
  <c r="F95" i="14" l="1"/>
  <c r="A96" i="14" l="1"/>
  <c r="B96" i="14"/>
  <c r="C96" i="14"/>
  <c r="D96" i="14" l="1"/>
  <c r="F96" i="14" s="1"/>
  <c r="A97" i="14" l="1"/>
  <c r="C97" i="14"/>
  <c r="B97" i="14"/>
  <c r="D97" i="14" s="1"/>
  <c r="F97" i="14" l="1"/>
  <c r="C98" i="14" l="1"/>
  <c r="B98" i="14"/>
  <c r="A98" i="14"/>
  <c r="D98" i="14" l="1"/>
  <c r="F98" i="14" s="1"/>
  <c r="C99" i="14" s="1"/>
  <c r="A99" i="14" l="1"/>
  <c r="B99" i="14"/>
  <c r="D99" i="14" s="1"/>
  <c r="F99" i="14" s="1"/>
  <c r="B100" i="14" l="1"/>
  <c r="F100" i="14" s="1"/>
  <c r="A100" i="14"/>
  <c r="C100" i="14"/>
  <c r="G100" i="14" s="1"/>
  <c r="C101" i="14" l="1"/>
  <c r="D101" i="14"/>
  <c r="A101" i="14"/>
  <c r="B101" i="14"/>
  <c r="F101" i="14"/>
  <c r="D100" i="14"/>
  <c r="H100" i="14" s="1"/>
  <c r="D102" i="14" l="1"/>
  <c r="C102" i="14"/>
  <c r="F102" i="14"/>
  <c r="A102" i="14"/>
  <c r="B102" i="14"/>
  <c r="B103" i="14" l="1"/>
  <c r="C103" i="14"/>
  <c r="A103" i="14"/>
  <c r="F103" i="14"/>
  <c r="D103" i="14"/>
  <c r="D104" i="14" l="1"/>
  <c r="A104" i="14"/>
  <c r="B104" i="14"/>
  <c r="F104" i="14"/>
  <c r="C104" i="14"/>
  <c r="A105" i="14" l="1"/>
  <c r="D105" i="14"/>
  <c r="C105" i="14"/>
  <c r="F105" i="14"/>
  <c r="B105" i="14"/>
  <c r="A106" i="14" l="1"/>
  <c r="C106" i="14"/>
  <c r="B106" i="14"/>
  <c r="D106" i="14"/>
  <c r="F106" i="14"/>
  <c r="C107" i="14" l="1"/>
  <c r="F107" i="14"/>
  <c r="A107" i="14"/>
  <c r="B107" i="14"/>
  <c r="D107" i="14"/>
  <c r="D108" i="14" l="1"/>
  <c r="F108" i="14"/>
  <c r="A108" i="14"/>
  <c r="C108" i="14"/>
  <c r="B108" i="14"/>
  <c r="C109" i="14" l="1"/>
  <c r="D109" i="14"/>
  <c r="B109" i="14"/>
  <c r="F109" i="14"/>
  <c r="A109" i="14"/>
  <c r="B110" i="14" l="1"/>
  <c r="D110" i="14"/>
  <c r="C110" i="14"/>
  <c r="F110" i="14"/>
  <c r="A110" i="14"/>
  <c r="F111" i="14" l="1"/>
  <c r="D111" i="14"/>
  <c r="B111" i="14"/>
  <c r="C111" i="14"/>
  <c r="A111" i="14"/>
  <c r="B112" i="14" l="1"/>
  <c r="F112" i="14"/>
  <c r="C112" i="14"/>
  <c r="G112" i="14" s="1"/>
  <c r="A112" i="14"/>
  <c r="D112" i="14"/>
  <c r="H112" i="14" s="1"/>
  <c r="A113" i="14" l="1"/>
  <c r="C113" i="14"/>
  <c r="B113" i="14"/>
  <c r="D113" i="14"/>
  <c r="F113" i="14"/>
  <c r="B114" i="14" l="1"/>
  <c r="D114" i="14"/>
  <c r="C114" i="14"/>
  <c r="A114" i="14"/>
  <c r="F114" i="14"/>
  <c r="F115" i="14" l="1"/>
  <c r="B115" i="14"/>
  <c r="C115" i="14"/>
  <c r="A115" i="14"/>
  <c r="D115" i="14"/>
  <c r="D116" i="14" l="1"/>
  <c r="A116" i="14"/>
  <c r="F116" i="14"/>
  <c r="B116" i="14"/>
  <c r="C116" i="14"/>
  <c r="D117" i="14" l="1"/>
  <c r="B117" i="14"/>
  <c r="F117" i="14"/>
  <c r="C117" i="14"/>
  <c r="A117" i="14"/>
  <c r="F118" i="14" l="1"/>
  <c r="C118" i="14"/>
  <c r="A118" i="14"/>
  <c r="D118" i="14"/>
  <c r="B118" i="14"/>
  <c r="A119" i="14" l="1"/>
  <c r="D119" i="14"/>
  <c r="F119" i="14"/>
  <c r="C119" i="14"/>
  <c r="B119" i="14"/>
  <c r="A120" i="14" l="1"/>
  <c r="D120" i="14"/>
  <c r="F120" i="14"/>
  <c r="B120" i="14"/>
  <c r="C120" i="14"/>
  <c r="B121" i="14" l="1"/>
  <c r="C121" i="14"/>
  <c r="D121" i="14"/>
  <c r="A121" i="14"/>
  <c r="F121" i="14"/>
  <c r="D122" i="14" l="1"/>
  <c r="C122" i="14"/>
  <c r="F122" i="14"/>
  <c r="B122" i="14"/>
  <c r="A122" i="14"/>
  <c r="A123" i="14" l="1"/>
  <c r="D123" i="14"/>
  <c r="C123" i="14"/>
  <c r="B123" i="14"/>
  <c r="F123" i="14"/>
  <c r="C124" i="14" l="1"/>
  <c r="G124" i="14" s="1"/>
  <c r="D124" i="14"/>
  <c r="H124" i="14" s="1"/>
  <c r="A124" i="14"/>
  <c r="B124" i="14"/>
  <c r="F124" i="14"/>
  <c r="C125" i="14" l="1"/>
  <c r="B125" i="14"/>
  <c r="F125" i="14"/>
  <c r="D125" i="14"/>
  <c r="A125" i="14"/>
  <c r="A126" i="14" l="1"/>
  <c r="D126" i="14"/>
  <c r="F126" i="14"/>
  <c r="B126" i="14"/>
  <c r="C126" i="14"/>
  <c r="C127" i="14" l="1"/>
  <c r="B127" i="14"/>
  <c r="A127" i="14"/>
  <c r="F127" i="14"/>
  <c r="D127" i="14"/>
  <c r="A128" i="14" l="1"/>
  <c r="F128" i="14"/>
  <c r="B128" i="14"/>
  <c r="C128" i="14"/>
  <c r="D128" i="14"/>
  <c r="B129" i="14" l="1"/>
  <c r="D129" i="14"/>
  <c r="C129" i="14"/>
  <c r="F129" i="14"/>
  <c r="A129" i="14"/>
  <c r="B130" i="14" l="1"/>
  <c r="C130" i="14"/>
  <c r="F130" i="14"/>
  <c r="D130" i="14"/>
  <c r="A130" i="14"/>
  <c r="B131" i="14" l="1"/>
  <c r="F131" i="14"/>
  <c r="D131" i="14"/>
  <c r="C131" i="14"/>
  <c r="A131" i="14"/>
  <c r="B132" i="14" l="1"/>
  <c r="F132" i="14"/>
  <c r="C132" i="14"/>
  <c r="A132" i="14"/>
  <c r="D132" i="14"/>
  <c r="C133" i="14" l="1"/>
  <c r="B133" i="14"/>
  <c r="F133" i="14"/>
  <c r="D133" i="14"/>
  <c r="A133" i="14"/>
  <c r="C134" i="14" l="1"/>
  <c r="A134" i="14"/>
  <c r="B134" i="14"/>
  <c r="F134" i="14"/>
  <c r="D134" i="14"/>
  <c r="F135" i="14" l="1"/>
  <c r="A135" i="14"/>
  <c r="B135" i="14"/>
  <c r="C135" i="14"/>
  <c r="D135" i="14"/>
  <c r="A136" i="14" l="1"/>
  <c r="B136" i="14"/>
  <c r="F136" i="14"/>
  <c r="D136" i="14"/>
  <c r="H136" i="14" s="1"/>
  <c r="C136" i="14"/>
  <c r="G136" i="14" s="1"/>
  <c r="D137" i="14" l="1"/>
  <c r="F137" i="14"/>
  <c r="B137" i="14"/>
  <c r="A137" i="14"/>
  <c r="C137" i="14"/>
  <c r="C138" i="14" l="1"/>
  <c r="D138" i="14"/>
  <c r="B138" i="14"/>
  <c r="A138" i="14"/>
  <c r="F138" i="14"/>
  <c r="F139" i="14" l="1"/>
  <c r="A139" i="14"/>
  <c r="C139" i="14"/>
  <c r="D139" i="14"/>
  <c r="B139" i="14"/>
  <c r="D140" i="14" l="1"/>
  <c r="A140" i="14"/>
  <c r="F140" i="14"/>
  <c r="B140" i="14"/>
  <c r="C140" i="14"/>
  <c r="F141" i="14" l="1"/>
  <c r="A141" i="14"/>
  <c r="D141" i="14"/>
  <c r="C141" i="14"/>
  <c r="B141" i="14"/>
  <c r="C142" i="14" l="1"/>
  <c r="F142" i="14"/>
  <c r="A142" i="14"/>
  <c r="D142" i="14"/>
  <c r="B142" i="14"/>
  <c r="F143" i="14" l="1"/>
  <c r="B143" i="14"/>
  <c r="C143" i="14"/>
  <c r="D143" i="14"/>
  <c r="A143" i="14"/>
  <c r="C144" i="14" l="1"/>
  <c r="A144" i="14"/>
  <c r="D144" i="14"/>
  <c r="B144" i="14"/>
  <c r="F144" i="14"/>
  <c r="B145" i="14" l="1"/>
  <c r="F145" i="14"/>
  <c r="A145" i="14"/>
  <c r="C145" i="14"/>
  <c r="D145" i="14"/>
  <c r="B146" i="14" l="1"/>
  <c r="C146" i="14"/>
  <c r="F146" i="14"/>
  <c r="A146" i="14"/>
  <c r="D146" i="14"/>
  <c r="D147" i="14" l="1"/>
  <c r="A147" i="14"/>
  <c r="C147" i="14"/>
  <c r="B147" i="14"/>
  <c r="F147" i="14"/>
  <c r="B148" i="14" l="1"/>
  <c r="A148" i="14"/>
  <c r="C148" i="14"/>
  <c r="G148" i="14" s="1"/>
  <c r="F148" i="14"/>
  <c r="D148" i="14"/>
  <c r="H148" i="14" s="1"/>
  <c r="F149" i="14" l="1"/>
  <c r="D149" i="14"/>
  <c r="A149" i="14"/>
  <c r="C149" i="14"/>
  <c r="B149" i="14"/>
  <c r="C150" i="14" l="1"/>
  <c r="A150" i="14"/>
  <c r="B150" i="14"/>
  <c r="F150" i="14"/>
  <c r="D150" i="14"/>
  <c r="A151" i="14" l="1"/>
  <c r="C151" i="14"/>
  <c r="F151" i="14"/>
  <c r="B151" i="14"/>
  <c r="D151" i="14"/>
  <c r="D152" i="14" l="1"/>
  <c r="B152" i="14"/>
  <c r="C152" i="14"/>
  <c r="A152" i="14"/>
  <c r="F152" i="14"/>
  <c r="D153" i="14" l="1"/>
  <c r="C153" i="14"/>
  <c r="F153" i="14"/>
  <c r="B153" i="14"/>
  <c r="A153" i="14"/>
  <c r="D154" i="14" l="1"/>
  <c r="F154" i="14"/>
  <c r="C154" i="14"/>
  <c r="B154" i="14"/>
  <c r="A154" i="14"/>
  <c r="C155" i="14" l="1"/>
  <c r="B155" i="14"/>
  <c r="A155" i="14"/>
  <c r="F155" i="14"/>
  <c r="D155" i="14"/>
  <c r="A156" i="14" l="1"/>
  <c r="C156" i="14"/>
  <c r="F156" i="14"/>
  <c r="B156" i="14"/>
  <c r="D156" i="14"/>
  <c r="B157" i="14" l="1"/>
  <c r="D157" i="14"/>
  <c r="F157" i="14"/>
  <c r="C157" i="14"/>
  <c r="A157" i="14"/>
  <c r="A158" i="14" l="1"/>
  <c r="F158" i="14"/>
  <c r="B158" i="14"/>
  <c r="D158" i="14"/>
  <c r="C158" i="14"/>
  <c r="F159" i="14" l="1"/>
  <c r="A159" i="14"/>
  <c r="C159" i="14"/>
  <c r="B159" i="14"/>
  <c r="D159" i="14"/>
  <c r="B160" i="14" l="1"/>
  <c r="F160" i="14"/>
  <c r="D160" i="14"/>
  <c r="H160" i="14" s="1"/>
  <c r="A160" i="14"/>
  <c r="C160" i="14"/>
  <c r="G160" i="14" s="1"/>
  <c r="A161" i="14" l="1"/>
  <c r="B161" i="14"/>
  <c r="F161" i="14"/>
  <c r="D161" i="14"/>
  <c r="C161" i="14"/>
  <c r="D162" i="14" l="1"/>
  <c r="F162" i="14"/>
  <c r="A162" i="14"/>
  <c r="B162" i="14"/>
  <c r="C162" i="14"/>
  <c r="D163" i="14" l="1"/>
  <c r="C163" i="14"/>
  <c r="A163" i="14"/>
  <c r="B163" i="14"/>
  <c r="F163" i="14"/>
  <c r="D164" i="14" l="1"/>
  <c r="B164" i="14"/>
  <c r="C164" i="14"/>
  <c r="F164" i="14"/>
  <c r="A164" i="14"/>
  <c r="C165" i="14" l="1"/>
  <c r="A165" i="14"/>
  <c r="F165" i="14"/>
  <c r="D165" i="14"/>
  <c r="B165" i="14"/>
  <c r="A166" i="14" l="1"/>
  <c r="F166" i="14"/>
  <c r="D166" i="14"/>
  <c r="B166" i="14"/>
  <c r="C166" i="14"/>
  <c r="A167" i="14" l="1"/>
  <c r="D167" i="14"/>
  <c r="B167" i="14"/>
  <c r="F167" i="14"/>
  <c r="C167" i="14"/>
  <c r="D168" i="14" l="1"/>
  <c r="C168" i="14"/>
  <c r="B168" i="14"/>
  <c r="F168" i="14"/>
  <c r="A168" i="14"/>
  <c r="F169" i="14" l="1"/>
  <c r="B169" i="14"/>
  <c r="A169" i="14"/>
  <c r="C169" i="14"/>
  <c r="D169" i="14"/>
  <c r="F170" i="14" l="1"/>
  <c r="A170" i="14"/>
  <c r="C170" i="14"/>
  <c r="D170" i="14"/>
  <c r="B170" i="14"/>
  <c r="C171" i="14" l="1"/>
  <c r="A171" i="14"/>
  <c r="D171" i="14"/>
  <c r="F171" i="14"/>
  <c r="B171" i="14"/>
  <c r="D172" i="14" l="1"/>
  <c r="H172" i="14" s="1"/>
  <c r="B172" i="14"/>
  <c r="F172" i="14"/>
  <c r="C172" i="14"/>
  <c r="G172" i="14" s="1"/>
  <c r="A172" i="14"/>
  <c r="F173" i="14" l="1"/>
  <c r="C173" i="14"/>
  <c r="D173" i="14"/>
  <c r="A173" i="14"/>
  <c r="B173" i="14"/>
  <c r="D174" i="14" l="1"/>
  <c r="C174" i="14"/>
  <c r="B174" i="14"/>
  <c r="F174" i="14"/>
  <c r="A174" i="14"/>
  <c r="D175" i="14" l="1"/>
  <c r="F175" i="14"/>
  <c r="C175" i="14"/>
  <c r="A175" i="14"/>
  <c r="B175" i="14"/>
  <c r="B176" i="14" l="1"/>
  <c r="A176" i="14"/>
  <c r="F176" i="14"/>
  <c r="C176" i="14"/>
  <c r="D176" i="14"/>
  <c r="F177" i="14" l="1"/>
  <c r="A177" i="14"/>
  <c r="D177" i="14"/>
  <c r="C177" i="14"/>
  <c r="B177" i="14"/>
  <c r="A178" i="14" l="1"/>
  <c r="C178" i="14"/>
  <c r="F178" i="14"/>
  <c r="B178" i="14"/>
  <c r="D178" i="14"/>
  <c r="A179" i="14" l="1"/>
  <c r="D179" i="14"/>
  <c r="B179" i="14"/>
  <c r="C179" i="14"/>
  <c r="F179" i="14"/>
  <c r="A180" i="14" l="1"/>
  <c r="B180" i="14"/>
  <c r="D180" i="14"/>
  <c r="F180" i="14"/>
  <c r="C180" i="14"/>
  <c r="A181" i="14" l="1"/>
  <c r="B181" i="14"/>
  <c r="C181" i="14"/>
  <c r="F181" i="14"/>
  <c r="D181" i="14"/>
  <c r="D182" i="14" l="1"/>
  <c r="B182" i="14"/>
  <c r="C182" i="14"/>
  <c r="A182" i="14"/>
  <c r="F182" i="14"/>
  <c r="C183" i="14" l="1"/>
  <c r="B183" i="14"/>
  <c r="F183" i="14"/>
  <c r="A183" i="14"/>
  <c r="D183" i="14"/>
  <c r="D184" i="14" l="1"/>
  <c r="H184" i="14" s="1"/>
  <c r="C184" i="14"/>
  <c r="G184" i="14" s="1"/>
  <c r="F184" i="14"/>
  <c r="B184" i="14"/>
  <c r="A184" i="14"/>
  <c r="A185" i="14" l="1"/>
  <c r="F185" i="14"/>
  <c r="D185" i="14"/>
  <c r="B185" i="14"/>
  <c r="C185" i="14"/>
  <c r="D186" i="14" l="1"/>
  <c r="A186" i="14"/>
  <c r="B186" i="14"/>
  <c r="C186" i="14"/>
  <c r="F186" i="14"/>
  <c r="B187" i="14" l="1"/>
  <c r="F187" i="14"/>
  <c r="D187" i="14"/>
  <c r="A187" i="14"/>
  <c r="C187" i="14"/>
  <c r="B188" i="14" l="1"/>
  <c r="D188" i="14"/>
  <c r="F188" i="14"/>
  <c r="A188" i="14"/>
  <c r="C188" i="14"/>
  <c r="A189" i="14" l="1"/>
  <c r="F189" i="14"/>
  <c r="D189" i="14"/>
  <c r="C189" i="14"/>
  <c r="B189" i="14"/>
  <c r="F190" i="14" l="1"/>
  <c r="D190" i="14"/>
  <c r="C190" i="14"/>
  <c r="A190" i="14"/>
  <c r="B190" i="14"/>
  <c r="D191" i="14" l="1"/>
  <c r="C191" i="14"/>
  <c r="B191" i="14"/>
  <c r="A191" i="14"/>
  <c r="F191" i="14"/>
  <c r="F192" i="14" l="1"/>
  <c r="A192" i="14"/>
  <c r="D192" i="14"/>
  <c r="C192" i="14"/>
  <c r="B192" i="14"/>
  <c r="D193" i="14" l="1"/>
  <c r="C193" i="14"/>
  <c r="A193" i="14"/>
  <c r="F193" i="14"/>
  <c r="B193" i="14"/>
  <c r="B194" i="14" l="1"/>
  <c r="C194" i="14"/>
  <c r="A194" i="14"/>
  <c r="F194" i="14"/>
  <c r="D194" i="14"/>
  <c r="B195" i="14" l="1"/>
  <c r="D195" i="14"/>
  <c r="F195" i="14"/>
  <c r="A195" i="14"/>
  <c r="C195" i="14"/>
  <c r="F196" i="14" l="1"/>
  <c r="A196" i="14"/>
  <c r="B196" i="14"/>
  <c r="C196" i="14"/>
  <c r="G196" i="14" s="1"/>
  <c r="D196" i="14"/>
  <c r="H196" i="14" s="1"/>
  <c r="D197" i="14" l="1"/>
  <c r="B197" i="14"/>
  <c r="A197" i="14"/>
  <c r="C197" i="14"/>
  <c r="F197" i="14"/>
  <c r="A198" i="14" l="1"/>
  <c r="F198" i="14"/>
  <c r="C198" i="14"/>
  <c r="D198" i="14"/>
  <c r="B198" i="14"/>
  <c r="A199" i="14" l="1"/>
  <c r="B199" i="14"/>
  <c r="F199" i="14"/>
  <c r="C199" i="14"/>
  <c r="D199" i="14"/>
  <c r="B200" i="14" l="1"/>
  <c r="D200" i="14"/>
  <c r="C200" i="14"/>
  <c r="A200" i="14"/>
  <c r="F200" i="14"/>
  <c r="B201" i="14" l="1"/>
  <c r="C201" i="14"/>
  <c r="D201" i="14"/>
  <c r="F201" i="14"/>
  <c r="A201" i="14"/>
  <c r="C202" i="14" l="1"/>
  <c r="D202" i="14"/>
  <c r="F202" i="14"/>
  <c r="A202" i="14"/>
  <c r="B202" i="14"/>
  <c r="C203" i="14" l="1"/>
  <c r="B203" i="14"/>
  <c r="A203" i="14"/>
  <c r="F203" i="14"/>
  <c r="D203" i="14"/>
  <c r="D204" i="14" l="1"/>
  <c r="B204" i="14"/>
  <c r="F204" i="14"/>
  <c r="A204" i="14"/>
  <c r="C204" i="14"/>
  <c r="F205" i="14" l="1"/>
  <c r="C205" i="14"/>
  <c r="B205" i="14"/>
  <c r="A205" i="14"/>
  <c r="D205" i="14"/>
  <c r="D206" i="14" l="1"/>
  <c r="A206" i="14"/>
  <c r="B206" i="14"/>
  <c r="C206" i="14"/>
  <c r="F206" i="14"/>
  <c r="B207" i="14" l="1"/>
  <c r="F207" i="14"/>
  <c r="C207" i="14"/>
  <c r="D207" i="14"/>
  <c r="A207" i="14"/>
  <c r="D208" i="14" l="1"/>
  <c r="H208" i="14" s="1"/>
  <c r="C208" i="14"/>
  <c r="G208" i="14" s="1"/>
  <c r="A208" i="14"/>
  <c r="F208" i="14"/>
  <c r="B208" i="14"/>
  <c r="D209" i="14" l="1"/>
  <c r="C209" i="14"/>
  <c r="F209" i="14"/>
  <c r="B209" i="14"/>
  <c r="A209" i="14"/>
  <c r="A210" i="14" l="1"/>
  <c r="B210" i="14"/>
  <c r="F210" i="14"/>
  <c r="C210" i="14"/>
  <c r="D210" i="14"/>
  <c r="A211" i="14" l="1"/>
  <c r="B211" i="14"/>
  <c r="D211" i="14"/>
  <c r="C211" i="14"/>
  <c r="F211" i="14"/>
  <c r="F212" i="14" l="1"/>
  <c r="C212" i="14"/>
  <c r="B212" i="14"/>
  <c r="D212" i="14"/>
  <c r="A212" i="14"/>
  <c r="F213" i="14" l="1"/>
  <c r="C213" i="14"/>
  <c r="D213" i="14"/>
  <c r="B213" i="14"/>
  <c r="A213" i="14"/>
  <c r="F214" i="14" l="1"/>
  <c r="C214" i="14"/>
  <c r="D214" i="14"/>
  <c r="B214" i="14"/>
  <c r="A214" i="14"/>
  <c r="F215" i="14" l="1"/>
  <c r="D215" i="14"/>
  <c r="C215" i="14"/>
  <c r="A215" i="14"/>
  <c r="B215" i="14"/>
  <c r="C216" i="14" l="1"/>
  <c r="D216" i="14"/>
  <c r="F216" i="14"/>
  <c r="B216" i="14"/>
  <c r="A216" i="14"/>
  <c r="B217" i="14" l="1"/>
  <c r="F217" i="14"/>
  <c r="A217" i="14"/>
  <c r="D217" i="14"/>
  <c r="C217" i="14"/>
  <c r="D218" i="14" l="1"/>
  <c r="B218" i="14"/>
  <c r="A218" i="14"/>
  <c r="C218" i="14"/>
  <c r="F218" i="14"/>
  <c r="C219" i="14" l="1"/>
  <c r="D219" i="14"/>
  <c r="A219" i="14"/>
  <c r="B219" i="14"/>
  <c r="F219" i="14"/>
  <c r="D220" i="14" l="1"/>
  <c r="H220" i="14" s="1"/>
  <c r="C220" i="14"/>
  <c r="G220" i="14" s="1"/>
  <c r="B220" i="14"/>
  <c r="F220" i="14"/>
  <c r="A220" i="14"/>
  <c r="F221" i="14" l="1"/>
  <c r="B221" i="14"/>
  <c r="D221" i="14"/>
  <c r="C221" i="14"/>
  <c r="A221" i="14"/>
  <c r="F222" i="14" l="1"/>
  <c r="A222" i="14"/>
  <c r="B222" i="14"/>
  <c r="D222" i="14"/>
  <c r="C222" i="14"/>
  <c r="B223" i="14" l="1"/>
  <c r="D223" i="14"/>
  <c r="F223" i="14"/>
  <c r="A223" i="14"/>
  <c r="C223" i="14"/>
  <c r="D224" i="14" l="1"/>
  <c r="C224" i="14"/>
  <c r="F224" i="14"/>
  <c r="B224" i="14"/>
  <c r="A224" i="14"/>
  <c r="C225" i="14" l="1"/>
  <c r="D225" i="14"/>
  <c r="A225" i="14"/>
  <c r="F225" i="14"/>
  <c r="B225" i="14"/>
  <c r="D226" i="14" l="1"/>
  <c r="C226" i="14"/>
  <c r="A226" i="14"/>
  <c r="B226" i="14"/>
  <c r="F226" i="14"/>
  <c r="F227" i="14" l="1"/>
  <c r="A227" i="14"/>
  <c r="B227" i="14"/>
  <c r="C227" i="14"/>
  <c r="D227" i="14"/>
  <c r="D228" i="14" l="1"/>
  <c r="C228" i="14"/>
  <c r="B228" i="14"/>
  <c r="A228" i="14"/>
  <c r="F228" i="14"/>
  <c r="C229" i="14" l="1"/>
  <c r="F229" i="14"/>
  <c r="B229" i="14"/>
  <c r="A229" i="14"/>
  <c r="D229" i="14"/>
  <c r="B230" i="14" l="1"/>
  <c r="F230" i="14"/>
  <c r="C230" i="14"/>
  <c r="A230" i="14"/>
  <c r="D230" i="14"/>
  <c r="A231" i="14" l="1"/>
  <c r="F231" i="14"/>
  <c r="C231" i="14"/>
  <c r="D231" i="14"/>
  <c r="B231" i="14"/>
  <c r="B232" i="14" l="1"/>
  <c r="C232" i="14"/>
  <c r="G232" i="14" s="1"/>
  <c r="D232" i="14"/>
  <c r="H232" i="14" s="1"/>
  <c r="A232" i="14"/>
  <c r="F232" i="14"/>
  <c r="B233" i="14" l="1"/>
  <c r="D233" i="14"/>
  <c r="C233" i="14"/>
  <c r="A233" i="14"/>
  <c r="F233" i="14"/>
  <c r="F234" i="14" l="1"/>
  <c r="C234" i="14"/>
  <c r="A234" i="14"/>
  <c r="D234" i="14"/>
  <c r="B234" i="14"/>
  <c r="A235" i="14" l="1"/>
  <c r="D235" i="14"/>
  <c r="B235" i="14"/>
  <c r="C235" i="14"/>
  <c r="F235" i="14"/>
  <c r="C236" i="14" l="1"/>
  <c r="D236" i="14"/>
  <c r="A236" i="14"/>
  <c r="F236" i="14"/>
  <c r="B236" i="14"/>
  <c r="D237" i="14" l="1"/>
  <c r="F237" i="14"/>
  <c r="A237" i="14"/>
  <c r="C237" i="14"/>
  <c r="B237" i="14"/>
  <c r="D238" i="14" l="1"/>
  <c r="F238" i="14"/>
  <c r="B238" i="14"/>
  <c r="C238" i="14"/>
  <c r="A238" i="14"/>
  <c r="C239" i="14" l="1"/>
  <c r="F239" i="14"/>
  <c r="D239" i="14"/>
  <c r="A239" i="14"/>
  <c r="B239" i="14"/>
  <c r="F240" i="14" l="1"/>
  <c r="A240" i="14"/>
  <c r="D240" i="14"/>
  <c r="C240" i="14"/>
  <c r="B240" i="14"/>
  <c r="B241" i="14" l="1"/>
  <c r="A241" i="14"/>
  <c r="D241" i="14"/>
  <c r="C241" i="14"/>
  <c r="F241" i="14"/>
  <c r="D242" i="14" l="1"/>
  <c r="C242" i="14"/>
  <c r="A242" i="14"/>
  <c r="B242" i="14"/>
  <c r="F242" i="14"/>
  <c r="B243" i="14" l="1"/>
  <c r="C243" i="14"/>
  <c r="F243" i="14"/>
  <c r="A243" i="14"/>
  <c r="D243" i="14"/>
  <c r="F244" i="14" l="1"/>
  <c r="A244" i="14"/>
  <c r="D244" i="14"/>
  <c r="H244" i="14" s="1"/>
  <c r="B244" i="14"/>
  <c r="C244" i="14"/>
  <c r="G244" i="14" s="1"/>
  <c r="B245" i="14" l="1"/>
  <c r="D245" i="14"/>
  <c r="A245" i="14"/>
  <c r="F245" i="14"/>
  <c r="C245" i="14"/>
  <c r="A246" i="14" l="1"/>
  <c r="F246" i="14"/>
  <c r="D246" i="14"/>
  <c r="C246" i="14"/>
  <c r="B246" i="14"/>
  <c r="B247" i="14" l="1"/>
  <c r="A247" i="14"/>
  <c r="C247" i="14"/>
  <c r="D247" i="14"/>
  <c r="F247" i="14"/>
  <c r="C248" i="14" l="1"/>
  <c r="F248" i="14"/>
  <c r="A248" i="14"/>
  <c r="D248" i="14"/>
  <c r="B248" i="14"/>
  <c r="A249" i="14" l="1"/>
  <c r="D249" i="14"/>
  <c r="B249" i="14"/>
  <c r="C249" i="14"/>
  <c r="F249" i="14"/>
  <c r="C250" i="14" l="1"/>
  <c r="A250" i="14"/>
  <c r="B250" i="14"/>
  <c r="D250" i="14"/>
  <c r="F250" i="14"/>
  <c r="D251" i="14" l="1"/>
  <c r="F251" i="14"/>
  <c r="C251" i="14"/>
  <c r="B251" i="14"/>
  <c r="A251" i="14"/>
  <c r="C252" i="14" l="1"/>
  <c r="F252" i="14"/>
  <c r="D252" i="14"/>
  <c r="B252" i="14"/>
  <c r="A252" i="14"/>
  <c r="C253" i="14" l="1"/>
  <c r="A253" i="14"/>
  <c r="F253" i="14"/>
  <c r="D253" i="14"/>
  <c r="B253" i="14"/>
  <c r="D254" i="14" l="1"/>
  <c r="A254" i="14"/>
  <c r="C254" i="14"/>
  <c r="B254" i="14"/>
  <c r="F254" i="14"/>
  <c r="A255" i="14" l="1"/>
  <c r="C255" i="14"/>
  <c r="D255" i="14"/>
  <c r="F255" i="14"/>
  <c r="B255" i="14"/>
  <c r="B256" i="14" l="1"/>
  <c r="A256" i="14"/>
  <c r="D256" i="14"/>
  <c r="H256" i="14" s="1"/>
  <c r="C256" i="14"/>
  <c r="G256" i="14" s="1"/>
  <c r="F256" i="14"/>
  <c r="D257" i="14" l="1"/>
  <c r="F257" i="14"/>
  <c r="C257" i="14"/>
  <c r="A257" i="14"/>
  <c r="B257" i="14"/>
  <c r="A258" i="14" l="1"/>
  <c r="C258" i="14"/>
  <c r="F258" i="14"/>
  <c r="B258" i="14"/>
  <c r="D258" i="14"/>
  <c r="C259" i="14" l="1"/>
  <c r="D259" i="14"/>
  <c r="A259" i="14"/>
  <c r="B259" i="14"/>
  <c r="F259" i="14"/>
  <c r="D260" i="14" l="1"/>
  <c r="A260" i="14"/>
  <c r="F260" i="14"/>
  <c r="C260" i="14"/>
  <c r="B260" i="14"/>
  <c r="B261" i="14" l="1"/>
  <c r="C261" i="14"/>
  <c r="A261" i="14"/>
  <c r="D261" i="14"/>
  <c r="F261" i="14"/>
  <c r="F262" i="14" l="1"/>
  <c r="C262" i="14"/>
  <c r="D262" i="14"/>
  <c r="A262" i="14"/>
  <c r="B262" i="14"/>
  <c r="D263" i="14" l="1"/>
  <c r="C263" i="14"/>
  <c r="F263" i="14"/>
  <c r="A263" i="14"/>
  <c r="B263" i="14"/>
  <c r="D264" i="14" l="1"/>
  <c r="C264" i="14"/>
  <c r="B264" i="14"/>
  <c r="A264" i="14"/>
  <c r="F264" i="14"/>
  <c r="C265" i="14" l="1"/>
  <c r="F265" i="14"/>
  <c r="D265" i="14"/>
  <c r="B265" i="14"/>
  <c r="A265" i="14"/>
  <c r="B266" i="14" l="1"/>
  <c r="F266" i="14"/>
  <c r="A266" i="14"/>
  <c r="C266" i="14"/>
  <c r="D266" i="14"/>
  <c r="A267" i="14" l="1"/>
  <c r="C267" i="14"/>
  <c r="F267" i="14"/>
  <c r="B267" i="14"/>
  <c r="D267" i="14"/>
  <c r="D268" i="14" l="1"/>
  <c r="F268" i="14"/>
  <c r="A268" i="14"/>
  <c r="B268" i="14"/>
  <c r="B12" i="14" s="1"/>
  <c r="C268" i="14"/>
  <c r="C12" i="14" l="1"/>
  <c r="G268" i="14"/>
  <c r="D12" i="14"/>
  <c r="H268" i="14"/>
  <c r="I42" i="10" l="1"/>
</calcChain>
</file>

<file path=xl/sharedStrings.xml><?xml version="1.0" encoding="utf-8"?>
<sst xmlns="http://schemas.openxmlformats.org/spreadsheetml/2006/main" count="495" uniqueCount="351">
  <si>
    <t>Project or Startup Costs</t>
  </si>
  <si>
    <t>Business Name</t>
  </si>
  <si>
    <t>Expense Type</t>
  </si>
  <si>
    <t>Cost</t>
  </si>
  <si>
    <t>Buildings/Real Estate</t>
  </si>
  <si>
    <t>Purchase</t>
  </si>
  <si>
    <t>Construction</t>
  </si>
  <si>
    <t>Remodeling</t>
  </si>
  <si>
    <t>Other</t>
  </si>
  <si>
    <t>Total Real Estate</t>
  </si>
  <si>
    <t>Leasehold Improvements</t>
  </si>
  <si>
    <t>Item 1</t>
  </si>
  <si>
    <t>Item 2</t>
  </si>
  <si>
    <t>Item 3</t>
  </si>
  <si>
    <t>Item 4</t>
  </si>
  <si>
    <t>Total Leasehold</t>
  </si>
  <si>
    <t>Capital Equipment List</t>
  </si>
  <si>
    <t>Furniture</t>
  </si>
  <si>
    <t>Equipment</t>
  </si>
  <si>
    <t>Fixtures</t>
  </si>
  <si>
    <t>Machinery</t>
  </si>
  <si>
    <t>Vehicles/Trucks</t>
  </si>
  <si>
    <t>Total Equipment</t>
  </si>
  <si>
    <t>Working Capital</t>
  </si>
  <si>
    <t>Leasehold</t>
  </si>
  <si>
    <t>Real Estate</t>
  </si>
  <si>
    <t>Inventory</t>
  </si>
  <si>
    <t>Total Project Costs</t>
  </si>
  <si>
    <t>Location and Admin Expenses</t>
  </si>
  <si>
    <t>Rent &amp; Related Costs</t>
  </si>
  <si>
    <t>Utility deposits</t>
  </si>
  <si>
    <t>Legal and accounting fees</t>
  </si>
  <si>
    <t>Prepaid insurance</t>
  </si>
  <si>
    <t xml:space="preserve">Pre-opening salaries </t>
  </si>
  <si>
    <t>Total Location and Admin Expenses</t>
  </si>
  <si>
    <t>Opening Inventory</t>
  </si>
  <si>
    <t>Category 1</t>
  </si>
  <si>
    <t>Category 2</t>
  </si>
  <si>
    <t>Category 3</t>
  </si>
  <si>
    <t>Category 4</t>
  </si>
  <si>
    <t>Category 5</t>
  </si>
  <si>
    <t>Total Inventory</t>
  </si>
  <si>
    <t>Advertising and Promotional Expenses</t>
  </si>
  <si>
    <t>Advertising</t>
  </si>
  <si>
    <t>Signage</t>
  </si>
  <si>
    <t>Printing</t>
  </si>
  <si>
    <t>Travel/entertainment</t>
  </si>
  <si>
    <t>Other/additional categories</t>
  </si>
  <si>
    <t>Total Advertising/Promotional Expenses</t>
  </si>
  <si>
    <t>Other Expenses</t>
  </si>
  <si>
    <t>Other expense 1</t>
  </si>
  <si>
    <t>Other expense 2</t>
  </si>
  <si>
    <t>Total Other Expenses</t>
  </si>
  <si>
    <t>TOTAL EXPENSES:</t>
  </si>
  <si>
    <t>Sales Forecast (12 Months)</t>
  </si>
  <si>
    <t>Enter data in GREEN cells</t>
  </si>
  <si>
    <t>Forecast Begin:</t>
  </si>
  <si>
    <t xml:space="preserve"> (once filled here will auto populate through document) </t>
  </si>
  <si>
    <t>DO NOT ENTER DATA IN GREY CELLS</t>
  </si>
  <si>
    <t>Annual Totals</t>
  </si>
  <si>
    <t>Item/Product/Service #1</t>
  </si>
  <si>
    <t>Price Per Unit</t>
  </si>
  <si>
    <t xml:space="preserve">Total </t>
  </si>
  <si>
    <t>Item/Product/Service #2</t>
  </si>
  <si>
    <t>Item/Product/Service #3</t>
  </si>
  <si>
    <t>Item/Product/Service #4</t>
  </si>
  <si>
    <t>Item/Product/Service #5</t>
  </si>
  <si>
    <t>Item/Product/Service #6</t>
  </si>
  <si>
    <t>Item/Product/Service #7</t>
  </si>
  <si>
    <t>TOTAL ALL</t>
  </si>
  <si>
    <t>Cost of Goods</t>
  </si>
  <si>
    <t>Cost to Produce this Item</t>
  </si>
  <si>
    <t xml:space="preserve">ALL TOTALS  </t>
  </si>
  <si>
    <t>Margin</t>
  </si>
  <si>
    <t>kept for every dollar made</t>
  </si>
  <si>
    <t>Markup</t>
  </si>
  <si>
    <t>price is this much more than costs</t>
  </si>
  <si>
    <t>Employee Cost Projections</t>
  </si>
  <si>
    <t>Owner:</t>
  </si>
  <si>
    <t>(only if on payroll)</t>
  </si>
  <si>
    <t>Hours/Week</t>
  </si>
  <si>
    <t>Hours/Month</t>
  </si>
  <si>
    <t>Wage/Hour</t>
  </si>
  <si>
    <t>Total Monthly Wages</t>
  </si>
  <si>
    <t>Employee 1</t>
  </si>
  <si>
    <t>Employee 2</t>
  </si>
  <si>
    <t>Employee 3</t>
  </si>
  <si>
    <t>Employee 4</t>
  </si>
  <si>
    <t>Employee 5</t>
  </si>
  <si>
    <t>Employee 6</t>
  </si>
  <si>
    <t>Employee 7</t>
  </si>
  <si>
    <t>Total Hours</t>
  </si>
  <si>
    <t>Total Payroll</t>
  </si>
  <si>
    <t>Soc. Security</t>
  </si>
  <si>
    <t>Total PR x 6.2%</t>
  </si>
  <si>
    <t>Medicare</t>
  </si>
  <si>
    <t>Total PR x 1.45%</t>
  </si>
  <si>
    <t>State Unemployment</t>
  </si>
  <si>
    <t>Total PR  x rate</t>
  </si>
  <si>
    <t>Fed. Unemployment</t>
  </si>
  <si>
    <t>Total PR to $7K x 6%</t>
  </si>
  <si>
    <t>Workers' Comp. (L&amp;I)</t>
  </si>
  <si>
    <t>Total hrs x rate</t>
  </si>
  <si>
    <t>State Unemployment Rate</t>
  </si>
  <si>
    <t>Local L&amp;I Rate</t>
  </si>
  <si>
    <t>Total Payroll Taxes</t>
  </si>
  <si>
    <t>TOTAL</t>
  </si>
  <si>
    <t>Profit and Loss Projection</t>
  </si>
  <si>
    <t>Enter data in GREEN cells. You may modify the "Expenses" category items as needed (unless the box is grey - do not overwrite those) to match P&amp;L, Tax returns or expected expenses.</t>
  </si>
  <si>
    <t>Year 1</t>
  </si>
  <si>
    <t>Year 2</t>
  </si>
  <si>
    <t>Year 3</t>
  </si>
  <si>
    <t>Please explain here how you calculated growth in Sales, COGS, and Expenses in Year 2 &amp; 3:</t>
  </si>
  <si>
    <t>Sales</t>
  </si>
  <si>
    <t>Total Sales</t>
  </si>
  <si>
    <t>Cost of Goods Sold</t>
  </si>
  <si>
    <t xml:space="preserve"> </t>
  </si>
  <si>
    <t>Total COGS</t>
  </si>
  <si>
    <t>Gross Profit</t>
  </si>
  <si>
    <t xml:space="preserve"> Gross (Sales) Profit Margin</t>
  </si>
  <si>
    <t>Expenses</t>
  </si>
  <si>
    <t>Advertising/Marketing</t>
  </si>
  <si>
    <t xml:space="preserve">Business Auto Expense </t>
  </si>
  <si>
    <t>Bank Charges</t>
  </si>
  <si>
    <t xml:space="preserve">Computer and Internet </t>
  </si>
  <si>
    <t>Dues &amp; Subscriptions</t>
  </si>
  <si>
    <t>Insurance - Business Auto</t>
  </si>
  <si>
    <t>Insurance - Business</t>
  </si>
  <si>
    <t>Interest Expense - Term Loan</t>
  </si>
  <si>
    <t>Interest Expense - Term Loan #2</t>
  </si>
  <si>
    <t>License &amp; Permits</t>
  </si>
  <si>
    <t>Meals &amp; Entertainment</t>
  </si>
  <si>
    <t>Merchant Fees</t>
  </si>
  <si>
    <t>Office Supplies</t>
  </si>
  <si>
    <t>Postage and Printing</t>
  </si>
  <si>
    <t>Professional Fees</t>
  </si>
  <si>
    <t>Rent/Lease</t>
  </si>
  <si>
    <t>Repairs/Maintenance</t>
  </si>
  <si>
    <t>Taxes - B&amp;O</t>
  </si>
  <si>
    <t>Taxes - Corporate only</t>
  </si>
  <si>
    <t>Telephone</t>
  </si>
  <si>
    <t>Travel</t>
  </si>
  <si>
    <t>Utilities</t>
  </si>
  <si>
    <t xml:space="preserve">Wages </t>
  </si>
  <si>
    <t>Employment Tax and Expenses</t>
  </si>
  <si>
    <t>Employee Benefits Programs</t>
  </si>
  <si>
    <t xml:space="preserve">Continuing Education </t>
  </si>
  <si>
    <t>Website</t>
  </si>
  <si>
    <t xml:space="preserve"> Amortization (intangible)</t>
  </si>
  <si>
    <t>Depreciation (tangible)</t>
  </si>
  <si>
    <t>Total Expenses</t>
  </si>
  <si>
    <t>Net Profit</t>
  </si>
  <si>
    <t>Add Backs:</t>
  </si>
  <si>
    <t>Interest</t>
  </si>
  <si>
    <t>Depreciation</t>
  </si>
  <si>
    <t>Amortization</t>
  </si>
  <si>
    <t>Taxes</t>
  </si>
  <si>
    <t>EBITDA</t>
  </si>
  <si>
    <t>Net Profit Margin</t>
  </si>
  <si>
    <t>(how well business turns revenues into profit)</t>
  </si>
  <si>
    <t>VC% = VC/Sales</t>
  </si>
  <si>
    <t>Contribution Margin = 1-VC%</t>
  </si>
  <si>
    <t>Break Even=FC/CM</t>
  </si>
  <si>
    <t>Cash Flow Projection</t>
  </si>
  <si>
    <t>Beginning Position</t>
  </si>
  <si>
    <t>Cash on Hand (Beginning of Month)</t>
  </si>
  <si>
    <t xml:space="preserve">Enter amount of money you have in your business bank accounts. </t>
  </si>
  <si>
    <t>OPERATING ACTIVITIES</t>
  </si>
  <si>
    <t>Cash In</t>
  </si>
  <si>
    <t>Cash Receipts from sales</t>
  </si>
  <si>
    <t>Add Back Depreciation</t>
  </si>
  <si>
    <t>Add Back Amortization</t>
  </si>
  <si>
    <t>Add Back A/P</t>
  </si>
  <si>
    <t>Total Cash In</t>
  </si>
  <si>
    <t xml:space="preserve">Cash Out </t>
  </si>
  <si>
    <t>COGs</t>
  </si>
  <si>
    <t>Operating Expenses (from P&amp;L)</t>
  </si>
  <si>
    <t>Startup/Project Expenses (one time only)</t>
  </si>
  <si>
    <t>Total Cash Out</t>
  </si>
  <si>
    <t>Net Cash from Operations</t>
  </si>
  <si>
    <t>INVESTING ACTIVITIES</t>
  </si>
  <si>
    <t>Sale of property</t>
  </si>
  <si>
    <t>Collection of Principal - loans to others</t>
  </si>
  <si>
    <t>Sale of Securities</t>
  </si>
  <si>
    <t>Property Purchases</t>
  </si>
  <si>
    <t>Equipment Purchases</t>
  </si>
  <si>
    <t>Loans to others</t>
  </si>
  <si>
    <t>Purchase of Securities</t>
  </si>
  <si>
    <t>Net Cash from Investing</t>
  </si>
  <si>
    <t>FINANCING ACTIVITIES</t>
  </si>
  <si>
    <t>Loan # 1</t>
  </si>
  <si>
    <t>Loan #2</t>
  </si>
  <si>
    <t>Issuance of stock</t>
  </si>
  <si>
    <t>Repayment of Principal Loan #1</t>
  </si>
  <si>
    <t>Repayment of Principal Loan #2</t>
  </si>
  <si>
    <t>Owner Draw</t>
  </si>
  <si>
    <t>Dividends</t>
  </si>
  <si>
    <t>Net Cash from Financing</t>
  </si>
  <si>
    <t>Net Increase in Cash</t>
  </si>
  <si>
    <t>CASH END OF PERIOD</t>
  </si>
  <si>
    <t>Balance Sheet Projection</t>
  </si>
  <si>
    <t>As of Loan Application (enter Date here)</t>
  </si>
  <si>
    <t>PROFORMA at Loan Close</t>
  </si>
  <si>
    <t>Assets</t>
  </si>
  <si>
    <t>Amount</t>
  </si>
  <si>
    <t>Cash</t>
  </si>
  <si>
    <t>Cash (from 3rd Parties)</t>
  </si>
  <si>
    <t>A/R</t>
  </si>
  <si>
    <t>Supplies</t>
  </si>
  <si>
    <t xml:space="preserve">Inventory </t>
  </si>
  <si>
    <t>Prepaids</t>
  </si>
  <si>
    <t>Total Current Assets</t>
  </si>
  <si>
    <t xml:space="preserve">Furniture &amp; Fixtures </t>
  </si>
  <si>
    <t>Real Property</t>
  </si>
  <si>
    <t>Balance Sheet Summary</t>
  </si>
  <si>
    <t>Vehicles</t>
  </si>
  <si>
    <t>ASSETS</t>
  </si>
  <si>
    <t>actual</t>
  </si>
  <si>
    <t>PRF at close</t>
  </si>
  <si>
    <t>EQUITY</t>
  </si>
  <si>
    <t>post-loan prf</t>
  </si>
  <si>
    <t>Total Fixed Assets</t>
  </si>
  <si>
    <t>CA</t>
  </si>
  <si>
    <t>Member Capital Contrib.</t>
  </si>
  <si>
    <t>FA</t>
  </si>
  <si>
    <t>Additional non-cash contrib</t>
  </si>
  <si>
    <t xml:space="preserve">Refundable Deposits </t>
  </si>
  <si>
    <t>OA</t>
  </si>
  <si>
    <t>Net Income</t>
  </si>
  <si>
    <t>Goodwill</t>
  </si>
  <si>
    <t>TTL Member Equity</t>
  </si>
  <si>
    <t>Total Other Assets</t>
  </si>
  <si>
    <t>TOTAL ASSETS</t>
  </si>
  <si>
    <t>TL LIAB.+EQUITY</t>
  </si>
  <si>
    <t>LIABILITIES</t>
  </si>
  <si>
    <t>Ratios</t>
  </si>
  <si>
    <t>CL</t>
  </si>
  <si>
    <t>Current</t>
  </si>
  <si>
    <r>
      <t>A good current ratio is </t>
    </r>
    <r>
      <rPr>
        <b/>
        <sz val="11"/>
        <color rgb="FF202124"/>
        <rFont val="Arial"/>
        <family val="2"/>
      </rPr>
      <t>between 1.2 to 2</t>
    </r>
    <r>
      <rPr>
        <sz val="11"/>
        <color rgb="FF202124"/>
        <rFont val="Arial"/>
        <family val="2"/>
      </rPr>
      <t>, which means that the business has 2 times more current assets than liabilities to cover its debts.</t>
    </r>
  </si>
  <si>
    <t>LT</t>
  </si>
  <si>
    <t>Quick</t>
  </si>
  <si>
    <t>&gt;1   The greater the number, the better off your business is</t>
  </si>
  <si>
    <t>Liabilities</t>
  </si>
  <si>
    <t>OL</t>
  </si>
  <si>
    <t>W/C</t>
  </si>
  <si>
    <t>Current Loan (due in next 12 months)</t>
  </si>
  <si>
    <t>TOTAL LIABILITIES</t>
  </si>
  <si>
    <t>Debt/Equity</t>
  </si>
  <si>
    <t>&gt; 1 or 1.5</t>
  </si>
  <si>
    <t>Accounts Payable</t>
  </si>
  <si>
    <t>Other Current Debt</t>
  </si>
  <si>
    <t>Total Current Liabilities</t>
  </si>
  <si>
    <t>Long Term Loan</t>
  </si>
  <si>
    <t>Other Long Term Liability</t>
  </si>
  <si>
    <t>Total Long Term Liabilities</t>
  </si>
  <si>
    <t>Other Libaility</t>
  </si>
  <si>
    <t>Total Other Liabilities</t>
  </si>
  <si>
    <t>Equity</t>
  </si>
  <si>
    <t>Additional Capital Contributed:  Cash</t>
  </si>
  <si>
    <t>Additional non-cash:  Property, Equipment, etc.</t>
  </si>
  <si>
    <t>TOTAL EQUITY</t>
  </si>
  <si>
    <t>TOTAL LIABILITIES &amp; EQUITY</t>
  </si>
  <si>
    <t>BALANCE CHECK- Must equal zero to be in balance</t>
  </si>
  <si>
    <t>FINANCING REQUEST</t>
  </si>
  <si>
    <t>Sources &amp; Uses of Funds</t>
  </si>
  <si>
    <t>Startup/Project Cost</t>
  </si>
  <si>
    <t>Uses of Financing</t>
  </si>
  <si>
    <t>Buildings/real estate</t>
  </si>
  <si>
    <t>Sources of Financing</t>
  </si>
  <si>
    <t>Leasehold improvements</t>
  </si>
  <si>
    <t>Owner Contribution</t>
  </si>
  <si>
    <t>(10%-20%)</t>
  </si>
  <si>
    <t>Capital equipment</t>
  </si>
  <si>
    <t xml:space="preserve">Loan #1 </t>
  </si>
  <si>
    <t xml:space="preserve">Loan #2 </t>
  </si>
  <si>
    <t>Total</t>
  </si>
  <si>
    <t>Loan Amortization Estimates (Loan 1)</t>
  </si>
  <si>
    <t>Years</t>
  </si>
  <si>
    <t>Base Loan</t>
  </si>
  <si>
    <t>Fee</t>
  </si>
  <si>
    <t>Plus Loan Fees</t>
  </si>
  <si>
    <t>Collateral Analysis</t>
  </si>
  <si>
    <t>Rate</t>
  </si>
  <si>
    <t>Number of Payments</t>
  </si>
  <si>
    <t>Actual Market Value</t>
  </si>
  <si>
    <t>Advance Percentage</t>
  </si>
  <si>
    <t>Liquidation Value</t>
  </si>
  <si>
    <t>Annual Interest Rate</t>
  </si>
  <si>
    <t>Business Assets</t>
  </si>
  <si>
    <t>Payment</t>
  </si>
  <si>
    <t>New Equipment</t>
  </si>
  <si>
    <t>Loan Amortization Estimates (Loan 2)</t>
  </si>
  <si>
    <t>Used Equipment</t>
  </si>
  <si>
    <t>LHI &amp; Fixtures</t>
  </si>
  <si>
    <t>Business Real Estate</t>
  </si>
  <si>
    <t>Market Value</t>
  </si>
  <si>
    <t>Less 1st DOT</t>
  </si>
  <si>
    <t>Less 2nd DOT</t>
  </si>
  <si>
    <t>Net Equity</t>
  </si>
  <si>
    <t>Total  Loans</t>
  </si>
  <si>
    <t>Annual:</t>
  </si>
  <si>
    <t>Total Business Assets</t>
  </si>
  <si>
    <t>Total  Payments</t>
  </si>
  <si>
    <t>Personal Assets</t>
  </si>
  <si>
    <t>Debt Service Ratio</t>
  </si>
  <si>
    <t>CD</t>
  </si>
  <si>
    <t>EBITDA/Total Debt</t>
  </si>
  <si>
    <t>&gt;1.10</t>
  </si>
  <si>
    <t>Other Collateral</t>
  </si>
  <si>
    <t>Business Debt Schedule</t>
  </si>
  <si>
    <t>Personal Real Estate</t>
  </si>
  <si>
    <t>Loan / Debt</t>
  </si>
  <si>
    <t>Balance</t>
  </si>
  <si>
    <t>Total Annual Payment</t>
  </si>
  <si>
    <t>Interest Rate</t>
  </si>
  <si>
    <t>New BIN Loan</t>
  </si>
  <si>
    <t>Enter other existing debt 1</t>
  </si>
  <si>
    <t>Enter other existing debt 2</t>
  </si>
  <si>
    <t>Enter other existing debt 3</t>
  </si>
  <si>
    <t>Total Personal Assets</t>
  </si>
  <si>
    <t>Enter other existing debt 4</t>
  </si>
  <si>
    <t>Total Collateral</t>
  </si>
  <si>
    <t>Enter other existing debt 5</t>
  </si>
  <si>
    <t>Loan Amount</t>
  </si>
  <si>
    <t>Totals:</t>
  </si>
  <si>
    <t>LTV</t>
  </si>
  <si>
    <t>Collateral Coverage</t>
  </si>
  <si>
    <t>Loan Guarantors (other than owners)</t>
  </si>
  <si>
    <t>Loan guarantor 1</t>
  </si>
  <si>
    <t>Loan guarantor 2</t>
  </si>
  <si>
    <t>Loan guarantor 3</t>
  </si>
  <si>
    <t>Loan Amortization</t>
  </si>
  <si>
    <t>Loan Fee</t>
  </si>
  <si>
    <t>Original Principal</t>
  </si>
  <si>
    <t>Term of Loan (Years)</t>
  </si>
  <si>
    <t>per year</t>
  </si>
  <si>
    <t>Totals Over</t>
  </si>
  <si>
    <t>Payments</t>
  </si>
  <si>
    <t>Principal</t>
  </si>
  <si>
    <t>Life of Loan</t>
  </si>
  <si>
    <t>Amortization Schedule</t>
  </si>
  <si>
    <t>Annual</t>
  </si>
  <si>
    <t>Period</t>
  </si>
  <si>
    <t>Pmt</t>
  </si>
  <si>
    <t>Int</t>
  </si>
  <si>
    <t>Prin</t>
  </si>
  <si>
    <t>Extra Prin</t>
  </si>
  <si>
    <t>TOTAL ANNUAL</t>
  </si>
  <si>
    <t>Net Income / Retained Earnings (from P&amp;L)</t>
  </si>
  <si>
    <t>Member Equity / Opening Balance Equity</t>
  </si>
  <si>
    <t>Owner Draws &amp; Distributions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</si>
</sst>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quot;-&quot;mmmyy"/>
    <numFmt numFmtId="168" formatCode="&quot;$&quot;#,##0.00"/>
    <numFmt numFmtId="169" formatCode="mmmm"/>
    <numFmt numFmtId="170" formatCode="_(&quot;$&quot;* #,##0_);_(&quot;$&quot;* \(#,##0\);_(&quot;$&quot;* &quot;-&quot;??_);_(@_)"/>
    <numFmt numFmtId="171" formatCode="0.0%"/>
    <numFmt numFmtId="172" formatCode="[$-409]mmmm\ d\,\ yyyy;@"/>
    <numFmt numFmtId="173" formatCode="0.0000"/>
    <numFmt numFmtId="174" formatCode="m/d/yy;@"/>
    <numFmt numFmtId="175" formatCode="0_);\(0\)"/>
  </numFmts>
  <fonts count="58">
    <font>
      <sz val="10"/>
      <color rgb="FF000000"/>
      <name val="Arial"/>
    </font>
    <font>
      <sz val="10"/>
      <name val="Arial"/>
      <family val="2"/>
    </font>
    <font>
      <b/>
      <sz val="18"/>
      <name val="Arial"/>
      <family val="2"/>
    </font>
    <font>
      <sz val="11"/>
      <name val="Calibri"/>
      <family val="2"/>
    </font>
    <font>
      <sz val="8"/>
      <name val="Calibri"/>
      <family val="2"/>
    </font>
    <font>
      <sz val="12"/>
      <name val="Calibri"/>
      <family val="2"/>
    </font>
    <font>
      <b/>
      <sz val="10"/>
      <name val="Calibri"/>
      <family val="2"/>
    </font>
    <font>
      <sz val="10"/>
      <name val="Calibri"/>
      <family val="2"/>
    </font>
    <font>
      <b/>
      <sz val="10"/>
      <name val="Arial"/>
      <family val="2"/>
    </font>
    <font>
      <b/>
      <sz val="11"/>
      <name val="Calibri"/>
      <family val="2"/>
    </font>
    <font>
      <b/>
      <sz val="12"/>
      <name val="Calibri"/>
      <family val="2"/>
    </font>
    <font>
      <sz val="10"/>
      <color rgb="FF000000"/>
      <name val="Arial"/>
      <family val="2"/>
    </font>
    <font>
      <sz val="10"/>
      <name val="Arial"/>
      <family val="2"/>
    </font>
    <font>
      <b/>
      <u/>
      <sz val="10"/>
      <name val="Arial"/>
      <family val="2"/>
    </font>
    <font>
      <sz val="8"/>
      <name val="Arial"/>
      <family val="2"/>
    </font>
    <font>
      <sz val="11"/>
      <color rgb="FF000000"/>
      <name val="Arial"/>
      <family val="2"/>
    </font>
    <font>
      <b/>
      <sz val="14"/>
      <name val="Arial"/>
      <family val="2"/>
    </font>
    <font>
      <b/>
      <sz val="10"/>
      <color rgb="FF000000"/>
      <name val="Arial"/>
      <family val="2"/>
    </font>
    <font>
      <sz val="10"/>
      <name val="Times New Roman"/>
      <family val="1"/>
    </font>
    <font>
      <b/>
      <sz val="8"/>
      <name val="Arial"/>
      <family val="2"/>
    </font>
    <font>
      <sz val="10"/>
      <color rgb="FF000000"/>
      <name val="Arial"/>
      <family val="2"/>
    </font>
    <font>
      <sz val="8"/>
      <name val="Calibri"/>
      <family val="2"/>
      <scheme val="minor"/>
    </font>
    <font>
      <sz val="14"/>
      <name val="Calibri"/>
      <family val="2"/>
      <scheme val="minor"/>
    </font>
    <font>
      <sz val="10"/>
      <color rgb="FF000000"/>
      <name val="Calibri"/>
      <family val="2"/>
      <scheme val="minor"/>
    </font>
    <font>
      <sz val="10"/>
      <color theme="1"/>
      <name val="Arial"/>
      <family val="2"/>
    </font>
    <font>
      <sz val="11"/>
      <color indexed="8"/>
      <name val="Calibri"/>
      <family val="2"/>
    </font>
    <font>
      <sz val="11"/>
      <name val="Arial"/>
      <family val="2"/>
    </font>
    <font>
      <b/>
      <sz val="11"/>
      <color rgb="FF000000"/>
      <name val="Arial"/>
      <family val="2"/>
    </font>
    <font>
      <i/>
      <sz val="11"/>
      <color rgb="FF000000"/>
      <name val="Arial"/>
      <family val="2"/>
    </font>
    <font>
      <i/>
      <sz val="11"/>
      <name val="Arial"/>
      <family val="2"/>
    </font>
    <font>
      <i/>
      <sz val="10"/>
      <color rgb="FF000000"/>
      <name val="Arial"/>
      <family val="2"/>
    </font>
    <font>
      <sz val="8"/>
      <name val="Arial"/>
      <family val="2"/>
    </font>
    <font>
      <b/>
      <sz val="11"/>
      <name val="Arial"/>
      <family val="2"/>
    </font>
    <font>
      <b/>
      <i/>
      <sz val="10"/>
      <name val="Arial"/>
      <family val="2"/>
    </font>
    <font>
      <i/>
      <sz val="10"/>
      <name val="Arial"/>
      <family val="2"/>
    </font>
    <font>
      <b/>
      <i/>
      <sz val="9"/>
      <name val="Arial"/>
      <family val="2"/>
    </font>
    <font>
      <b/>
      <sz val="16"/>
      <name val="Arial"/>
      <family val="2"/>
    </font>
    <font>
      <b/>
      <sz val="11"/>
      <color rgb="FFC00000"/>
      <name val="Arial"/>
      <family val="2"/>
    </font>
    <font>
      <b/>
      <sz val="12"/>
      <name val="Arial"/>
      <family val="2"/>
    </font>
    <font>
      <b/>
      <i/>
      <sz val="16"/>
      <color theme="0"/>
      <name val="Arial"/>
      <family val="2"/>
    </font>
    <font>
      <sz val="10"/>
      <color rgb="FF000000"/>
      <name val="Arial"/>
      <family val="2"/>
    </font>
    <font>
      <b/>
      <u/>
      <sz val="12"/>
      <name val="Arial"/>
      <family val="2"/>
    </font>
    <font>
      <sz val="12"/>
      <name val="Arial"/>
      <family val="2"/>
    </font>
    <font>
      <i/>
      <sz val="12"/>
      <name val="Arial"/>
      <family val="2"/>
    </font>
    <font>
      <b/>
      <sz val="11"/>
      <color theme="0"/>
      <name val="Arial"/>
      <family val="2"/>
    </font>
    <font>
      <b/>
      <sz val="10"/>
      <color rgb="FFC00000"/>
      <name val="Arial"/>
      <family val="2"/>
    </font>
    <font>
      <sz val="10"/>
      <color theme="9" tint="0.39997558519241921"/>
      <name val="Arial"/>
      <family val="2"/>
    </font>
    <font>
      <b/>
      <sz val="11"/>
      <color rgb="FFCCFFFF"/>
      <name val="Arial"/>
      <family val="2"/>
    </font>
    <font>
      <b/>
      <i/>
      <sz val="11"/>
      <name val="Arial"/>
      <family val="2"/>
    </font>
    <font>
      <i/>
      <sz val="9"/>
      <name val="Arial"/>
      <family val="2"/>
    </font>
    <font>
      <sz val="11"/>
      <color rgb="FFCCFFFF"/>
      <name val="Arial"/>
      <family val="2"/>
    </font>
    <font>
      <b/>
      <u/>
      <sz val="11"/>
      <name val="Arial"/>
      <family val="2"/>
    </font>
    <font>
      <b/>
      <sz val="11"/>
      <color indexed="8"/>
      <name val="Arial"/>
      <family val="2"/>
    </font>
    <font>
      <sz val="11"/>
      <color rgb="FF202124"/>
      <name val="Arial"/>
      <family val="2"/>
    </font>
    <font>
      <b/>
      <sz val="11"/>
      <color rgb="FF202124"/>
      <name val="Arial"/>
      <family val="2"/>
    </font>
    <font>
      <sz val="11"/>
      <color indexed="8"/>
      <name val="Arial"/>
      <family val="2"/>
    </font>
    <font>
      <sz val="14"/>
      <name val="Arial"/>
      <family val="2"/>
    </font>
    <font>
      <sz val="11"/>
      <color rgb="FF1D1C1D"/>
      <name val="Slack-Lato"/>
      <charset val="1"/>
    </font>
  </fonts>
  <fills count="42">
    <fill>
      <patternFill patternType="none"/>
    </fill>
    <fill>
      <patternFill patternType="gray125"/>
    </fill>
    <fill>
      <patternFill patternType="solid">
        <fgColor rgb="FFB6DDE8"/>
        <bgColor rgb="FFB6DDE8"/>
      </patternFill>
    </fill>
    <fill>
      <patternFill patternType="solid">
        <fgColor rgb="FFB6D7A8"/>
        <bgColor rgb="FFB6D7A8"/>
      </patternFill>
    </fill>
    <fill>
      <patternFill patternType="solid">
        <fgColor rgb="FFEAD1DC"/>
        <bgColor rgb="FFEAD1DC"/>
      </patternFill>
    </fill>
    <fill>
      <patternFill patternType="solid">
        <fgColor rgb="FF7F7F7F"/>
        <bgColor rgb="FF7F7F7F"/>
      </patternFill>
    </fill>
    <fill>
      <patternFill patternType="solid">
        <fgColor theme="9" tint="0.39997558519241921"/>
        <bgColor indexed="64"/>
      </patternFill>
    </fill>
    <fill>
      <patternFill patternType="solid">
        <fgColor theme="9" tint="0.39997558519241921"/>
        <bgColor rgb="FF6AA84F"/>
      </patternFill>
    </fill>
    <fill>
      <patternFill patternType="solid">
        <fgColor theme="9" tint="0.39997558519241921"/>
        <bgColor rgb="FF93C47D"/>
      </patternFill>
    </fill>
    <fill>
      <patternFill patternType="solid">
        <fgColor rgb="FFFFFF00"/>
        <bgColor indexed="64"/>
      </patternFill>
    </fill>
    <fill>
      <patternFill patternType="solid">
        <fgColor theme="2" tint="-9.9978637043366805E-2"/>
        <bgColor indexed="64"/>
      </patternFill>
    </fill>
    <fill>
      <patternFill patternType="solid">
        <fgColor theme="2" tint="-9.9978637043366805E-2"/>
        <bgColor rgb="FFB6D7A8"/>
      </patternFill>
    </fill>
    <fill>
      <patternFill patternType="solid">
        <fgColor theme="2" tint="-9.9978637043366805E-2"/>
        <bgColor rgb="FFFFFFFF"/>
      </patternFill>
    </fill>
    <fill>
      <patternFill patternType="solid">
        <fgColor theme="2" tint="-9.9978637043366805E-2"/>
        <bgColor rgb="FF93C47D"/>
      </patternFill>
    </fill>
    <fill>
      <patternFill patternType="solid">
        <fgColor theme="0" tint="-0.249977111117893"/>
        <bgColor indexed="64"/>
      </patternFill>
    </fill>
    <fill>
      <patternFill patternType="solid">
        <fgColor indexed="2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A8D08D"/>
        <bgColor rgb="FFA8D08D"/>
      </patternFill>
    </fill>
    <fill>
      <patternFill patternType="solid">
        <fgColor rgb="FFCCFFFF"/>
        <bgColor indexed="64"/>
      </patternFill>
    </fill>
    <fill>
      <patternFill patternType="solid">
        <fgColor indexed="4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249977111117893"/>
        <bgColor rgb="FFFFFFFF"/>
      </patternFill>
    </fill>
    <fill>
      <patternFill patternType="solid">
        <fgColor theme="9" tint="0.59999389629810485"/>
        <bgColor rgb="FFB6D7A8"/>
      </patternFill>
    </fill>
    <fill>
      <patternFill patternType="solid">
        <fgColor theme="7" tint="0.59999389629810485"/>
        <bgColor rgb="FFEAD1DC"/>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9.9978637043366805E-2"/>
        <bgColor rgb="FFEAD1DC"/>
      </patternFill>
    </fill>
    <fill>
      <patternFill patternType="solid">
        <fgColor rgb="FFEAD1DC"/>
        <bgColor indexed="64"/>
      </patternFill>
    </fill>
    <fill>
      <patternFill patternType="solid">
        <fgColor rgb="FFB6D7A8"/>
        <bgColor rgb="FFFFFFFF"/>
      </patternFill>
    </fill>
    <fill>
      <patternFill patternType="solid">
        <fgColor rgb="FFB6D7A8"/>
        <bgColor indexed="64"/>
      </patternFill>
    </fill>
    <fill>
      <patternFill patternType="solid">
        <fgColor rgb="FF7F7F7F"/>
        <bgColor indexed="64"/>
      </patternFill>
    </fill>
    <fill>
      <patternFill patternType="solid">
        <fgColor rgb="FF00B0F0"/>
        <bgColor indexed="64"/>
      </patternFill>
    </fill>
    <fill>
      <patternFill patternType="solid">
        <fgColor theme="2" tint="-9.9978637043366805E-2"/>
        <bgColor rgb="FF6AA84F"/>
      </patternFill>
    </fill>
    <fill>
      <patternFill patternType="solid">
        <fgColor theme="0" tint="-0.249977111117893"/>
        <bgColor rgb="FF6AA84F"/>
      </patternFill>
    </fill>
    <fill>
      <patternFill patternType="solid">
        <fgColor theme="2" tint="-0.499984740745262"/>
        <bgColor indexed="64"/>
      </patternFill>
    </fill>
    <fill>
      <patternFill patternType="solid">
        <fgColor theme="9"/>
        <bgColor indexed="64"/>
      </patternFill>
    </fill>
    <fill>
      <patternFill patternType="solid">
        <fgColor rgb="FFFF99CC"/>
        <bgColor indexed="64"/>
      </patternFill>
    </fill>
    <fill>
      <patternFill patternType="solid">
        <fgColor rgb="FFCC99FF"/>
        <bgColor indexed="64"/>
      </patternFill>
    </fill>
  </fills>
  <borders count="1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bottom/>
      <diagonal/>
    </border>
    <border>
      <left/>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right style="thin">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indexed="64"/>
      </right>
      <top style="medium">
        <color rgb="FF000000"/>
      </top>
      <bottom style="medium">
        <color rgb="FF000000"/>
      </bottom>
      <diagonal/>
    </border>
    <border>
      <left style="thin">
        <color indexed="64"/>
      </left>
      <right style="medium">
        <color indexed="64"/>
      </right>
      <top style="thin">
        <color indexed="64"/>
      </top>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thin">
        <color indexed="64"/>
      </top>
      <bottom style="medium">
        <color indexed="64"/>
      </bottom>
      <diagonal/>
    </border>
  </borders>
  <cellStyleXfs count="28">
    <xf numFmtId="0" fontId="0" fillId="0" borderId="0"/>
    <xf numFmtId="44" fontId="11" fillId="0" borderId="0" applyFont="0" applyFill="0" applyBorder="0" applyAlignment="0" applyProtection="0"/>
    <xf numFmtId="0" fontId="12" fillId="0" borderId="0"/>
    <xf numFmtId="0" fontId="14" fillId="0" borderId="0"/>
    <xf numFmtId="0" fontId="18" fillId="0" borderId="0"/>
    <xf numFmtId="172" fontId="1" fillId="0" borderId="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172" fontId="12" fillId="0" borderId="0"/>
    <xf numFmtId="43" fontId="1" fillId="0" borderId="0" applyFont="0" applyFill="0" applyBorder="0" applyAlignment="0" applyProtection="0"/>
    <xf numFmtId="9" fontId="1" fillId="0" borderId="0" applyFont="0" applyFill="0" applyBorder="0" applyAlignment="0" applyProtection="0"/>
    <xf numFmtId="44" fontId="20" fillId="0" borderId="0" applyFont="0" applyFill="0" applyBorder="0" applyAlignment="0" applyProtection="0"/>
    <xf numFmtId="0" fontId="20" fillId="0" borderId="0"/>
    <xf numFmtId="0" fontId="1" fillId="0" borderId="0"/>
    <xf numFmtId="9" fontId="20"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23" fillId="0" borderId="0"/>
    <xf numFmtId="0" fontId="11" fillId="0" borderId="0"/>
    <xf numFmtId="0" fontId="1" fillId="0" borderId="0"/>
    <xf numFmtId="0" fontId="25" fillId="0" borderId="0"/>
    <xf numFmtId="0" fontId="1" fillId="0" borderId="0"/>
    <xf numFmtId="9" fontId="40" fillId="0" borderId="0" applyFont="0" applyFill="0" applyBorder="0" applyAlignment="0" applyProtection="0"/>
  </cellStyleXfs>
  <cellXfs count="807">
    <xf numFmtId="0" fontId="0" fillId="0" borderId="0" xfId="0"/>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xf numFmtId="0" fontId="7" fillId="0" borderId="0" xfId="0" applyFont="1"/>
    <xf numFmtId="0" fontId="7" fillId="0" borderId="0" xfId="0" applyFont="1" applyAlignment="1">
      <alignment horizontal="right"/>
    </xf>
    <xf numFmtId="17" fontId="7" fillId="0" borderId="0" xfId="0" applyNumberFormat="1" applyFont="1"/>
    <xf numFmtId="3" fontId="7" fillId="0" borderId="0" xfId="0" applyNumberFormat="1" applyFont="1" applyAlignment="1">
      <alignment horizontal="left" wrapText="1" readingOrder="1"/>
    </xf>
    <xf numFmtId="168" fontId="7" fillId="0" borderId="0" xfId="0" applyNumberFormat="1" applyFont="1" applyAlignment="1">
      <alignment horizontal="left" wrapText="1" readingOrder="1"/>
    </xf>
    <xf numFmtId="0" fontId="7" fillId="0" borderId="0" xfId="0" applyFont="1" applyAlignment="1">
      <alignment horizontal="left" wrapText="1" readingOrder="1"/>
    </xf>
    <xf numFmtId="0" fontId="7" fillId="0" borderId="0" xfId="0" applyFont="1" applyAlignment="1">
      <alignment horizontal="right" wrapText="1" readingOrder="1"/>
    </xf>
    <xf numFmtId="0" fontId="9" fillId="0" borderId="0" xfId="0" applyFont="1"/>
    <xf numFmtId="3" fontId="14" fillId="0" borderId="0" xfId="4" applyNumberFormat="1" applyFont="1" applyProtection="1">
      <protection locked="0"/>
    </xf>
    <xf numFmtId="0" fontId="14" fillId="0" borderId="0" xfId="4" applyFont="1"/>
    <xf numFmtId="0" fontId="19" fillId="0" borderId="0" xfId="4" quotePrefix="1" applyFont="1"/>
    <xf numFmtId="2" fontId="14" fillId="0" borderId="0" xfId="4" applyNumberFormat="1" applyFont="1"/>
    <xf numFmtId="172" fontId="1" fillId="0" borderId="0" xfId="5"/>
    <xf numFmtId="10" fontId="14" fillId="0" borderId="0" xfId="4" applyNumberFormat="1" applyFont="1" applyProtection="1">
      <protection locked="0"/>
    </xf>
    <xf numFmtId="8" fontId="14" fillId="0" borderId="0" xfId="4" applyNumberFormat="1" applyFont="1"/>
    <xf numFmtId="9" fontId="14" fillId="0" borderId="0" xfId="4" applyNumberFormat="1" applyFont="1"/>
    <xf numFmtId="44" fontId="14" fillId="0" borderId="0" xfId="4" applyNumberFormat="1" applyFont="1"/>
    <xf numFmtId="0" fontId="19" fillId="15" borderId="41" xfId="4" applyFont="1" applyFill="1" applyBorder="1" applyAlignment="1">
      <alignment horizontal="centerContinuous"/>
    </xf>
    <xf numFmtId="0" fontId="14" fillId="15" borderId="41" xfId="4" applyFont="1" applyFill="1" applyBorder="1" applyAlignment="1">
      <alignment horizontal="centerContinuous"/>
    </xf>
    <xf numFmtId="0" fontId="19" fillId="15" borderId="39" xfId="4" applyFont="1" applyFill="1" applyBorder="1" applyAlignment="1">
      <alignment horizontal="center"/>
    </xf>
    <xf numFmtId="0" fontId="19" fillId="15" borderId="42" xfId="4" applyFont="1" applyFill="1" applyBorder="1" applyAlignment="1">
      <alignment horizontal="center"/>
    </xf>
    <xf numFmtId="0" fontId="14" fillId="0" borderId="0" xfId="4" applyFont="1" applyAlignment="1">
      <alignment horizontal="center"/>
    </xf>
    <xf numFmtId="44" fontId="14" fillId="0" borderId="0" xfId="8" applyFont="1" applyProtection="1"/>
    <xf numFmtId="44" fontId="14" fillId="0" borderId="0" xfId="8" applyFont="1" applyProtection="1">
      <protection locked="0"/>
    </xf>
    <xf numFmtId="44" fontId="14" fillId="0" borderId="32" xfId="8" applyFont="1" applyBorder="1" applyProtection="1"/>
    <xf numFmtId="44" fontId="14" fillId="14" borderId="0" xfId="4" applyNumberFormat="1" applyFont="1" applyFill="1"/>
    <xf numFmtId="172" fontId="12" fillId="0" borderId="0" xfId="9"/>
    <xf numFmtId="172" fontId="19" fillId="0" borderId="0" xfId="9" applyFont="1"/>
    <xf numFmtId="172" fontId="8" fillId="16" borderId="44" xfId="9" applyFont="1" applyFill="1" applyBorder="1"/>
    <xf numFmtId="172" fontId="1" fillId="16" borderId="45" xfId="9" applyFont="1" applyFill="1" applyBorder="1"/>
    <xf numFmtId="2" fontId="1" fillId="16" borderId="45" xfId="9" applyNumberFormat="1" applyFont="1" applyFill="1" applyBorder="1"/>
    <xf numFmtId="172" fontId="8" fillId="16" borderId="45" xfId="9" applyFont="1" applyFill="1" applyBorder="1"/>
    <xf numFmtId="0" fontId="20" fillId="0" borderId="0" xfId="13"/>
    <xf numFmtId="0" fontId="15" fillId="0" borderId="0" xfId="13" applyFont="1"/>
    <xf numFmtId="44" fontId="22" fillId="0" borderId="0" xfId="12" applyFont="1" applyFill="1" applyProtection="1"/>
    <xf numFmtId="44" fontId="21" fillId="0" borderId="0" xfId="12" applyFont="1" applyFill="1" applyProtection="1"/>
    <xf numFmtId="0" fontId="23" fillId="0" borderId="0" xfId="13" applyFont="1"/>
    <xf numFmtId="0" fontId="11" fillId="0" borderId="0" xfId="21"/>
    <xf numFmtId="0" fontId="1" fillId="0" borderId="0" xfId="16"/>
    <xf numFmtId="170" fontId="1" fillId="0" borderId="0" xfId="16" applyNumberFormat="1"/>
    <xf numFmtId="0" fontId="15" fillId="0" borderId="0" xfId="0" applyFont="1"/>
    <xf numFmtId="10" fontId="15" fillId="0" borderId="0" xfId="0" applyNumberFormat="1" applyFont="1"/>
    <xf numFmtId="10" fontId="26" fillId="0" borderId="0" xfId="0" applyNumberFormat="1" applyFont="1"/>
    <xf numFmtId="2" fontId="15" fillId="0" borderId="0" xfId="1" applyNumberFormat="1" applyFont="1"/>
    <xf numFmtId="172" fontId="1" fillId="0" borderId="31" xfId="9" applyFont="1" applyBorder="1"/>
    <xf numFmtId="4" fontId="1" fillId="0" borderId="0" xfId="5" applyNumberFormat="1"/>
    <xf numFmtId="4" fontId="14" fillId="14" borderId="0" xfId="5" applyNumberFormat="1" applyFont="1" applyFill="1"/>
    <xf numFmtId="10" fontId="28" fillId="0" borderId="51" xfId="0" applyNumberFormat="1" applyFont="1" applyBorder="1"/>
    <xf numFmtId="10" fontId="28" fillId="0" borderId="112" xfId="0" applyNumberFormat="1" applyFont="1" applyBorder="1"/>
    <xf numFmtId="10" fontId="28" fillId="0" borderId="44" xfId="0" applyNumberFormat="1" applyFont="1" applyBorder="1"/>
    <xf numFmtId="10" fontId="28" fillId="0" borderId="45" xfId="0" applyNumberFormat="1" applyFont="1" applyBorder="1"/>
    <xf numFmtId="0" fontId="15" fillId="0" borderId="86" xfId="0" applyFont="1" applyBorder="1" applyProtection="1">
      <protection locked="0"/>
    </xf>
    <xf numFmtId="0" fontId="26" fillId="0" borderId="86" xfId="0" applyFont="1" applyBorder="1" applyAlignment="1" applyProtection="1">
      <alignment horizontal="left"/>
      <protection locked="0"/>
    </xf>
    <xf numFmtId="0" fontId="26" fillId="0" borderId="86" xfId="0" applyFont="1" applyBorder="1" applyProtection="1">
      <protection locked="0"/>
    </xf>
    <xf numFmtId="0" fontId="26" fillId="10" borderId="86" xfId="0" applyFont="1" applyFill="1" applyBorder="1" applyProtection="1">
      <protection locked="0"/>
    </xf>
    <xf numFmtId="0" fontId="26" fillId="10" borderId="93" xfId="0" applyFont="1" applyFill="1" applyBorder="1" applyAlignment="1">
      <alignment horizontal="left"/>
    </xf>
    <xf numFmtId="0" fontId="26" fillId="10" borderId="83" xfId="0" applyFont="1" applyFill="1" applyBorder="1" applyAlignment="1">
      <alignment horizontal="left"/>
    </xf>
    <xf numFmtId="0" fontId="27" fillId="31" borderId="38" xfId="0" applyFont="1" applyFill="1" applyBorder="1"/>
    <xf numFmtId="10" fontId="26" fillId="0" borderId="31" xfId="0" applyNumberFormat="1" applyFont="1" applyBorder="1"/>
    <xf numFmtId="0" fontId="26" fillId="0" borderId="52" xfId="0" applyFont="1" applyBorder="1"/>
    <xf numFmtId="10" fontId="15" fillId="0" borderId="60" xfId="0" applyNumberFormat="1" applyFont="1" applyBorder="1"/>
    <xf numFmtId="10" fontId="15" fillId="0" borderId="53" xfId="0" applyNumberFormat="1" applyFont="1" applyBorder="1"/>
    <xf numFmtId="0" fontId="26" fillId="0" borderId="54" xfId="0" applyFont="1" applyBorder="1"/>
    <xf numFmtId="10" fontId="26" fillId="0" borderId="55" xfId="0" applyNumberFormat="1" applyFont="1" applyBorder="1"/>
    <xf numFmtId="0" fontId="26" fillId="0" borderId="62" xfId="0" applyFont="1" applyBorder="1"/>
    <xf numFmtId="2" fontId="15" fillId="0" borderId="95" xfId="1" applyNumberFormat="1" applyFont="1" applyBorder="1"/>
    <xf numFmtId="2" fontId="15" fillId="0" borderId="63" xfId="1" applyNumberFormat="1" applyFont="1" applyBorder="1"/>
    <xf numFmtId="166" fontId="29" fillId="0" borderId="47" xfId="0" applyNumberFormat="1" applyFont="1" applyBorder="1" applyAlignment="1">
      <alignment horizontal="right"/>
    </xf>
    <xf numFmtId="172" fontId="8" fillId="0" borderId="0" xfId="9" applyFont="1"/>
    <xf numFmtId="172" fontId="8" fillId="0" borderId="94" xfId="9" applyFont="1" applyBorder="1"/>
    <xf numFmtId="172" fontId="12" fillId="0" borderId="69" xfId="9" applyBorder="1"/>
    <xf numFmtId="2" fontId="1" fillId="16" borderId="50" xfId="9" applyNumberFormat="1" applyFont="1" applyFill="1" applyBorder="1"/>
    <xf numFmtId="172" fontId="8" fillId="0" borderId="52" xfId="9" applyFont="1" applyBorder="1"/>
    <xf numFmtId="172" fontId="1" fillId="0" borderId="60" xfId="9" applyFont="1" applyBorder="1"/>
    <xf numFmtId="172" fontId="8" fillId="0" borderId="54" xfId="9" applyFont="1" applyBorder="1"/>
    <xf numFmtId="172" fontId="1" fillId="9" borderId="54" xfId="9" applyFont="1" applyFill="1" applyBorder="1" applyAlignment="1">
      <alignment horizontal="right"/>
    </xf>
    <xf numFmtId="172" fontId="8" fillId="0" borderId="87" xfId="9" quotePrefix="1" applyFont="1" applyBorder="1"/>
    <xf numFmtId="172" fontId="1" fillId="0" borderId="79" xfId="9" applyFont="1" applyBorder="1"/>
    <xf numFmtId="168" fontId="7" fillId="0" borderId="0" xfId="1" applyNumberFormat="1" applyFont="1" applyAlignment="1">
      <alignment horizontal="left" wrapText="1" readingOrder="1"/>
    </xf>
    <xf numFmtId="44" fontId="8" fillId="16" borderId="45" xfId="1" applyFont="1" applyFill="1" applyBorder="1"/>
    <xf numFmtId="44" fontId="1" fillId="16" borderId="50" xfId="1" applyFont="1" applyFill="1" applyBorder="1"/>
    <xf numFmtId="44" fontId="8" fillId="16" borderId="50" xfId="1" applyFont="1" applyFill="1" applyBorder="1"/>
    <xf numFmtId="168" fontId="19" fillId="0" borderId="0" xfId="9" applyNumberFormat="1" applyFont="1"/>
    <xf numFmtId="44" fontId="1" fillId="16" borderId="60" xfId="1" applyFont="1" applyFill="1" applyBorder="1"/>
    <xf numFmtId="44" fontId="1" fillId="16" borderId="53" xfId="1" applyFont="1" applyFill="1" applyBorder="1"/>
    <xf numFmtId="44" fontId="1" fillId="16" borderId="31" xfId="1" applyFont="1" applyFill="1" applyBorder="1"/>
    <xf numFmtId="44" fontId="1" fillId="16" borderId="55" xfId="1" applyFont="1" applyFill="1" applyBorder="1"/>
    <xf numFmtId="44" fontId="1" fillId="18" borderId="31" xfId="1" applyFont="1" applyFill="1" applyBorder="1"/>
    <xf numFmtId="44" fontId="1" fillId="18" borderId="55" xfId="1" applyFont="1" applyFill="1" applyBorder="1"/>
    <xf numFmtId="44" fontId="1" fillId="16" borderId="45" xfId="1" applyFont="1" applyFill="1" applyBorder="1"/>
    <xf numFmtId="44" fontId="1" fillId="17" borderId="79" xfId="1" applyFont="1" applyFill="1" applyBorder="1"/>
    <xf numFmtId="44" fontId="1" fillId="17" borderId="88" xfId="1" applyFont="1" applyFill="1" applyBorder="1"/>
    <xf numFmtId="44" fontId="1" fillId="6" borderId="31" xfId="1" applyFont="1" applyFill="1" applyBorder="1"/>
    <xf numFmtId="44" fontId="1" fillId="16" borderId="95" xfId="1" applyFont="1" applyFill="1" applyBorder="1"/>
    <xf numFmtId="44" fontId="1" fillId="16" borderId="63" xfId="1" applyFont="1" applyFill="1" applyBorder="1"/>
    <xf numFmtId="0" fontId="3" fillId="0" borderId="0" xfId="0" applyFont="1" applyAlignment="1">
      <alignment horizontal="left"/>
    </xf>
    <xf numFmtId="0" fontId="32" fillId="10" borderId="31" xfId="14" applyFont="1" applyFill="1" applyBorder="1" applyAlignment="1">
      <alignment horizontal="center" vertical="center" wrapText="1"/>
    </xf>
    <xf numFmtId="164" fontId="32" fillId="10" borderId="31" xfId="21" applyNumberFormat="1" applyFont="1" applyFill="1" applyBorder="1" applyAlignment="1">
      <alignment horizontal="center" vertical="center"/>
    </xf>
    <xf numFmtId="0" fontId="13" fillId="0" borderId="48" xfId="14" applyFont="1" applyBorder="1" applyAlignment="1">
      <alignment wrapText="1"/>
    </xf>
    <xf numFmtId="164" fontId="8" fillId="0" borderId="34" xfId="21" applyNumberFormat="1" applyFont="1" applyBorder="1"/>
    <xf numFmtId="44" fontId="1" fillId="0" borderId="34" xfId="1" applyFont="1" applyFill="1" applyBorder="1"/>
    <xf numFmtId="44" fontId="11" fillId="0" borderId="34" xfId="1" applyFill="1" applyBorder="1"/>
    <xf numFmtId="0" fontId="11" fillId="0" borderId="48" xfId="21" applyBorder="1"/>
    <xf numFmtId="44" fontId="11" fillId="0" borderId="34" xfId="1" applyBorder="1"/>
    <xf numFmtId="0" fontId="33" fillId="10" borderId="31" xfId="14" applyFont="1" applyFill="1" applyBorder="1" applyAlignment="1">
      <alignment horizontal="right" wrapText="1"/>
    </xf>
    <xf numFmtId="44" fontId="34" fillId="13" borderId="31" xfId="1" applyFont="1" applyFill="1" applyBorder="1"/>
    <xf numFmtId="44" fontId="34" fillId="10" borderId="31" xfId="1" applyFont="1" applyFill="1" applyBorder="1"/>
    <xf numFmtId="0" fontId="35" fillId="10" borderId="31" xfId="14" applyFont="1" applyFill="1" applyBorder="1" applyAlignment="1">
      <alignment horizontal="right" wrapText="1"/>
    </xf>
    <xf numFmtId="44" fontId="30" fillId="10" borderId="31" xfId="1" applyFont="1" applyFill="1" applyBorder="1"/>
    <xf numFmtId="0" fontId="36" fillId="0" borderId="0" xfId="0" applyFont="1"/>
    <xf numFmtId="0" fontId="11" fillId="0" borderId="0" xfId="0" applyFont="1"/>
    <xf numFmtId="0" fontId="8" fillId="22" borderId="47" xfId="0" applyFont="1" applyFill="1" applyBorder="1"/>
    <xf numFmtId="0" fontId="1" fillId="0" borderId="0" xfId="0" applyFont="1"/>
    <xf numFmtId="0" fontId="14" fillId="0" borderId="0" xfId="0" applyFont="1"/>
    <xf numFmtId="0" fontId="26" fillId="17" borderId="31" xfId="0" applyFont="1" applyFill="1" applyBorder="1"/>
    <xf numFmtId="0" fontId="37" fillId="0" borderId="0" xfId="0" applyFont="1"/>
    <xf numFmtId="0" fontId="14" fillId="0" borderId="0" xfId="0" applyFont="1" applyAlignment="1">
      <alignment horizontal="right"/>
    </xf>
    <xf numFmtId="0" fontId="8" fillId="0" borderId="0" xfId="0" applyFont="1"/>
    <xf numFmtId="17" fontId="1" fillId="0" borderId="0" xfId="0" applyNumberFormat="1" applyFont="1"/>
    <xf numFmtId="0" fontId="8" fillId="0" borderId="1" xfId="0" applyFont="1" applyBorder="1" applyAlignment="1">
      <alignment horizontal="center"/>
    </xf>
    <xf numFmtId="165" fontId="8" fillId="0" borderId="2" xfId="0" applyNumberFormat="1" applyFont="1" applyBorder="1" applyAlignment="1">
      <alignment horizontal="center"/>
    </xf>
    <xf numFmtId="0" fontId="8" fillId="0" borderId="2" xfId="0" applyFont="1" applyBorder="1" applyAlignment="1">
      <alignment horizontal="center" wrapText="1"/>
    </xf>
    <xf numFmtId="2" fontId="8" fillId="14" borderId="2" xfId="1" applyNumberFormat="1" applyFont="1" applyFill="1" applyBorder="1" applyAlignment="1">
      <alignment horizontal="right" wrapText="1" readingOrder="1"/>
    </xf>
    <xf numFmtId="44" fontId="1" fillId="37" borderId="2" xfId="1" applyFont="1" applyFill="1" applyBorder="1" applyAlignment="1">
      <alignment horizontal="left" wrapText="1" readingOrder="1"/>
    </xf>
    <xf numFmtId="44" fontId="8" fillId="0" borderId="2" xfId="1" applyFont="1" applyFill="1" applyBorder="1" applyAlignment="1">
      <alignment horizontal="right" wrapText="1" readingOrder="1"/>
    </xf>
    <xf numFmtId="0" fontId="8" fillId="14" borderId="2" xfId="0" applyFont="1" applyFill="1" applyBorder="1" applyAlignment="1">
      <alignment horizontal="right" vertical="center" wrapText="1" readingOrder="1"/>
    </xf>
    <xf numFmtId="44" fontId="8" fillId="14" borderId="3" xfId="1" applyFont="1" applyFill="1" applyBorder="1" applyAlignment="1">
      <alignment horizontal="left" wrapText="1" readingOrder="1"/>
    </xf>
    <xf numFmtId="44" fontId="8" fillId="14" borderId="2" xfId="1" applyFont="1" applyFill="1" applyBorder="1" applyAlignment="1">
      <alignment horizontal="left" wrapText="1" readingOrder="1"/>
    </xf>
    <xf numFmtId="44" fontId="8" fillId="14" borderId="2" xfId="1" applyFont="1" applyFill="1" applyBorder="1" applyAlignment="1">
      <alignment horizontal="right" wrapText="1" readingOrder="1"/>
    </xf>
    <xf numFmtId="0" fontId="1" fillId="0" borderId="5" xfId="0" applyFont="1" applyBorder="1" applyAlignment="1">
      <alignment horizontal="left" vertical="center" wrapText="1" readingOrder="1"/>
    </xf>
    <xf numFmtId="44" fontId="1" fillId="0" borderId="0" xfId="1" applyFont="1" applyAlignment="1">
      <alignment horizontal="left" wrapText="1" readingOrder="1"/>
    </xf>
    <xf numFmtId="44" fontId="8" fillId="0" borderId="6" xfId="1" applyFont="1" applyBorder="1" applyAlignment="1">
      <alignment horizontal="right" wrapText="1" readingOrder="1"/>
    </xf>
    <xf numFmtId="2" fontId="8" fillId="10" borderId="2" xfId="1" applyNumberFormat="1" applyFont="1" applyFill="1" applyBorder="1" applyAlignment="1">
      <alignment horizontal="right"/>
    </xf>
    <xf numFmtId="44" fontId="1" fillId="14" borderId="2" xfId="1" applyFont="1" applyFill="1" applyBorder="1" applyAlignment="1">
      <alignment horizontal="left" wrapText="1" readingOrder="1"/>
    </xf>
    <xf numFmtId="2" fontId="8" fillId="0" borderId="2" xfId="1" applyNumberFormat="1" applyFont="1" applyBorder="1" applyAlignment="1">
      <alignment horizontal="right" wrapText="1" readingOrder="1"/>
    </xf>
    <xf numFmtId="2" fontId="8" fillId="0" borderId="2" xfId="1" applyNumberFormat="1" applyFont="1" applyBorder="1" applyAlignment="1">
      <alignment horizontal="left" wrapText="1" readingOrder="1"/>
    </xf>
    <xf numFmtId="2" fontId="8" fillId="10" borderId="2" xfId="1" applyNumberFormat="1" applyFont="1" applyFill="1" applyBorder="1" applyAlignment="1">
      <alignment horizontal="right" wrapText="1" readingOrder="1"/>
    </xf>
    <xf numFmtId="44" fontId="8" fillId="14" borderId="3" xfId="1" applyFont="1" applyFill="1" applyBorder="1" applyAlignment="1">
      <alignment horizontal="right" wrapText="1" readingOrder="1"/>
    </xf>
    <xf numFmtId="164" fontId="8" fillId="14" borderId="2" xfId="0" applyNumberFormat="1" applyFont="1" applyFill="1" applyBorder="1" applyAlignment="1">
      <alignment horizontal="right" vertical="center" wrapText="1" readingOrder="1"/>
    </xf>
    <xf numFmtId="3" fontId="1" fillId="0" borderId="0" xfId="0" applyNumberFormat="1" applyFont="1" applyAlignment="1">
      <alignment horizontal="left" wrapText="1" readingOrder="1"/>
    </xf>
    <xf numFmtId="1" fontId="1" fillId="0" borderId="0" xfId="0" applyNumberFormat="1" applyFont="1" applyAlignment="1">
      <alignment horizontal="left" wrapText="1" readingOrder="1"/>
    </xf>
    <xf numFmtId="0" fontId="32" fillId="14" borderId="2" xfId="0" applyFont="1" applyFill="1" applyBorder="1" applyAlignment="1">
      <alignment horizontal="right" wrapText="1" readingOrder="1"/>
    </xf>
    <xf numFmtId="44" fontId="38" fillId="14" borderId="10" xfId="1" applyFont="1" applyFill="1" applyBorder="1" applyAlignment="1">
      <alignment horizontal="left" wrapText="1" readingOrder="1"/>
    </xf>
    <xf numFmtId="44" fontId="8" fillId="14" borderId="2" xfId="1" applyFont="1" applyFill="1" applyBorder="1" applyAlignment="1">
      <alignment horizontal="right"/>
    </xf>
    <xf numFmtId="168" fontId="1" fillId="0" borderId="0" xfId="1" applyNumberFormat="1" applyFont="1" applyAlignment="1">
      <alignment horizontal="left" wrapText="1" readingOrder="1"/>
    </xf>
    <xf numFmtId="0" fontId="26" fillId="0" borderId="0" xfId="0" applyFont="1"/>
    <xf numFmtId="166" fontId="26" fillId="0" borderId="86" xfId="0" applyNumberFormat="1" applyFont="1" applyBorder="1" applyAlignment="1" applyProtection="1">
      <alignment horizontal="left"/>
      <protection locked="0"/>
    </xf>
    <xf numFmtId="172" fontId="8" fillId="6" borderId="52" xfId="9" applyFont="1" applyFill="1" applyBorder="1" applyProtection="1">
      <protection locked="0"/>
    </xf>
    <xf numFmtId="172" fontId="8" fillId="6" borderId="54" xfId="9" applyFont="1" applyFill="1" applyBorder="1" applyProtection="1">
      <protection locked="0"/>
    </xf>
    <xf numFmtId="172" fontId="8" fillId="6" borderId="75" xfId="9" applyFont="1" applyFill="1" applyBorder="1" applyProtection="1">
      <protection locked="0"/>
    </xf>
    <xf numFmtId="44" fontId="1" fillId="6" borderId="31" xfId="1" applyFont="1" applyFill="1" applyBorder="1" applyProtection="1">
      <protection locked="0"/>
    </xf>
    <xf numFmtId="10" fontId="1" fillId="6" borderId="31" xfId="11" applyNumberFormat="1" applyFont="1" applyFill="1" applyBorder="1" applyAlignment="1" applyProtection="1">
      <alignment horizontal="left"/>
      <protection locked="0"/>
    </xf>
    <xf numFmtId="173" fontId="1" fillId="6" borderId="43" xfId="9" applyNumberFormat="1" applyFont="1" applyFill="1" applyBorder="1" applyAlignment="1" applyProtection="1">
      <alignment horizontal="left"/>
      <protection locked="0"/>
    </xf>
    <xf numFmtId="0" fontId="1" fillId="0" borderId="31" xfId="14" applyBorder="1" applyAlignment="1" applyProtection="1">
      <alignment wrapText="1"/>
      <protection locked="0"/>
    </xf>
    <xf numFmtId="44" fontId="24" fillId="19" borderId="31" xfId="1" applyFont="1" applyFill="1" applyBorder="1" applyProtection="1">
      <protection locked="0"/>
    </xf>
    <xf numFmtId="44" fontId="1" fillId="8" borderId="31" xfId="1" applyFont="1" applyFill="1" applyBorder="1" applyProtection="1">
      <protection locked="0"/>
    </xf>
    <xf numFmtId="44" fontId="11" fillId="6" borderId="31" xfId="1" applyFill="1" applyBorder="1" applyProtection="1">
      <protection locked="0"/>
    </xf>
    <xf numFmtId="0" fontId="1" fillId="6" borderId="2" xfId="0" applyFont="1" applyFill="1" applyBorder="1" applyAlignment="1" applyProtection="1">
      <alignment vertical="center"/>
      <protection locked="0"/>
    </xf>
    <xf numFmtId="2" fontId="1" fillId="7" borderId="3" xfId="1" applyNumberFormat="1" applyFont="1" applyFill="1" applyBorder="1" applyAlignment="1" applyProtection="1">
      <alignment horizontal="left"/>
      <protection locked="0"/>
    </xf>
    <xf numFmtId="0" fontId="1" fillId="0" borderId="2" xfId="0" applyFont="1" applyBorder="1" applyAlignment="1" applyProtection="1">
      <alignment horizontal="left" vertical="center" wrapText="1" readingOrder="1"/>
      <protection locked="0"/>
    </xf>
    <xf numFmtId="44" fontId="1" fillId="7" borderId="2" xfId="1" applyFont="1" applyFill="1" applyBorder="1" applyAlignment="1" applyProtection="1">
      <alignment horizontal="left" wrapText="1" readingOrder="1"/>
      <protection locked="0"/>
    </xf>
    <xf numFmtId="2" fontId="1" fillId="7" borderId="2" xfId="1" applyNumberFormat="1" applyFont="1" applyFill="1" applyBorder="1" applyAlignment="1" applyProtection="1">
      <alignment horizontal="left" wrapText="1" readingOrder="1"/>
      <protection locked="0"/>
    </xf>
    <xf numFmtId="17" fontId="1" fillId="7" borderId="81" xfId="0" applyNumberFormat="1" applyFont="1" applyFill="1" applyBorder="1" applyProtection="1">
      <protection locked="0"/>
    </xf>
    <xf numFmtId="168" fontId="11" fillId="31" borderId="31" xfId="0" applyNumberFormat="1" applyFont="1" applyFill="1" applyBorder="1"/>
    <xf numFmtId="170" fontId="43" fillId="18" borderId="0" xfId="18" applyNumberFormat="1" applyFont="1" applyFill="1" applyBorder="1" applyProtection="1"/>
    <xf numFmtId="170" fontId="42" fillId="18" borderId="0" xfId="18" applyNumberFormat="1" applyFont="1" applyFill="1" applyBorder="1" applyAlignment="1" applyProtection="1">
      <alignment horizontal="left" indent="2"/>
    </xf>
    <xf numFmtId="0" fontId="41" fillId="18" borderId="0" xfId="0" applyFont="1" applyFill="1" applyProtection="1">
      <protection locked="0"/>
    </xf>
    <xf numFmtId="0" fontId="26" fillId="18" borderId="0" xfId="0" applyFont="1" applyFill="1" applyAlignment="1" applyProtection="1">
      <alignment horizontal="center" wrapText="1"/>
      <protection locked="0"/>
    </xf>
    <xf numFmtId="0" fontId="38" fillId="18" borderId="0" xfId="0" applyFont="1" applyFill="1" applyProtection="1">
      <protection locked="0"/>
    </xf>
    <xf numFmtId="0" fontId="42" fillId="18" borderId="0" xfId="0" applyFont="1" applyFill="1" applyProtection="1">
      <protection locked="0"/>
    </xf>
    <xf numFmtId="0" fontId="42" fillId="18" borderId="0" xfId="0" applyFont="1" applyFill="1"/>
    <xf numFmtId="170" fontId="42" fillId="18" borderId="0" xfId="18" applyNumberFormat="1" applyFont="1" applyFill="1" applyBorder="1" applyAlignment="1" applyProtection="1">
      <alignment horizontal="left" indent="2"/>
      <protection locked="0"/>
    </xf>
    <xf numFmtId="0" fontId="42" fillId="18" borderId="0" xfId="0" applyFont="1" applyFill="1" applyAlignment="1" applyProtection="1">
      <alignment horizontal="left" indent="1"/>
      <protection locked="0"/>
    </xf>
    <xf numFmtId="0" fontId="42" fillId="18" borderId="0" xfId="0" applyFont="1" applyFill="1" applyAlignment="1" applyProtection="1">
      <alignment horizontal="left" wrapText="1" indent="1"/>
      <protection locked="0"/>
    </xf>
    <xf numFmtId="44" fontId="42" fillId="18" borderId="0" xfId="18" applyFont="1" applyFill="1" applyBorder="1" applyAlignment="1" applyProtection="1">
      <alignment horizontal="left" indent="2"/>
    </xf>
    <xf numFmtId="170" fontId="42" fillId="0" borderId="0" xfId="18" applyNumberFormat="1" applyFont="1" applyFill="1" applyBorder="1" applyAlignment="1" applyProtection="1">
      <alignment horizontal="left" indent="2"/>
    </xf>
    <xf numFmtId="9" fontId="38" fillId="18" borderId="0" xfId="15" applyFont="1" applyFill="1" applyBorder="1" applyProtection="1"/>
    <xf numFmtId="0" fontId="0" fillId="0" borderId="0" xfId="0" applyProtection="1">
      <protection locked="0"/>
    </xf>
    <xf numFmtId="2" fontId="38" fillId="18" borderId="0" xfId="0" applyNumberFormat="1" applyFont="1" applyFill="1"/>
    <xf numFmtId="0" fontId="42" fillId="0" borderId="0" xfId="0" applyFont="1" applyProtection="1">
      <protection locked="0"/>
    </xf>
    <xf numFmtId="0" fontId="26" fillId="0" borderId="0" xfId="0" applyFont="1" applyAlignment="1" applyProtection="1">
      <alignment horizontal="center" wrapText="1"/>
      <protection locked="0"/>
    </xf>
    <xf numFmtId="0" fontId="42" fillId="0" borderId="0" xfId="0" applyFont="1"/>
    <xf numFmtId="170" fontId="42" fillId="0" borderId="0" xfId="18" applyNumberFormat="1" applyFont="1" applyFill="1" applyBorder="1" applyAlignment="1" applyProtection="1">
      <alignment horizontal="left" indent="2"/>
      <protection locked="0"/>
    </xf>
    <xf numFmtId="9" fontId="42" fillId="0" borderId="0" xfId="0" applyNumberFormat="1" applyFont="1" applyAlignment="1">
      <alignment horizontal="center"/>
    </xf>
    <xf numFmtId="0" fontId="42" fillId="0" borderId="0" xfId="0" applyFont="1" applyAlignment="1">
      <alignment horizontal="center"/>
    </xf>
    <xf numFmtId="170" fontId="38" fillId="0" borderId="0" xfId="18" applyNumberFormat="1" applyFont="1" applyFill="1" applyBorder="1" applyAlignment="1" applyProtection="1">
      <alignment horizontal="left" indent="2"/>
      <protection locked="0"/>
    </xf>
    <xf numFmtId="170" fontId="42" fillId="0" borderId="0" xfId="18" applyNumberFormat="1" applyFont="1" applyFill="1" applyBorder="1" applyProtection="1">
      <protection locked="0"/>
    </xf>
    <xf numFmtId="9" fontId="42" fillId="0" borderId="0" xfId="27" applyFont="1" applyFill="1" applyBorder="1" applyAlignment="1" applyProtection="1">
      <alignment horizontal="center"/>
      <protection locked="0"/>
    </xf>
    <xf numFmtId="170" fontId="38" fillId="0" borderId="0" xfId="18" applyNumberFormat="1" applyFont="1" applyFill="1" applyBorder="1" applyAlignment="1" applyProtection="1">
      <alignment horizontal="left" indent="2"/>
    </xf>
    <xf numFmtId="170" fontId="43" fillId="0" borderId="0" xfId="18" applyNumberFormat="1" applyFont="1" applyFill="1" applyBorder="1" applyProtection="1"/>
    <xf numFmtId="0" fontId="38" fillId="0" borderId="0" xfId="0" applyFont="1"/>
    <xf numFmtId="170" fontId="42" fillId="0" borderId="0" xfId="18" applyNumberFormat="1" applyFont="1" applyFill="1" applyBorder="1" applyProtection="1"/>
    <xf numFmtId="9" fontId="38" fillId="0" borderId="0" xfId="15" applyFont="1" applyFill="1" applyBorder="1" applyProtection="1"/>
    <xf numFmtId="2" fontId="38" fillId="0" borderId="0" xfId="0" applyNumberFormat="1" applyFont="1"/>
    <xf numFmtId="0" fontId="39" fillId="0" borderId="32" xfId="21" applyFont="1" applyBorder="1" applyAlignment="1" applyProtection="1">
      <alignment horizontal="left" vertical="center" wrapText="1"/>
      <protection locked="0"/>
    </xf>
    <xf numFmtId="0" fontId="44" fillId="38" borderId="31" xfId="21" applyFont="1" applyFill="1" applyBorder="1" applyAlignment="1">
      <alignment horizontal="right" vertical="center"/>
    </xf>
    <xf numFmtId="44" fontId="44" fillId="38" borderId="31" xfId="1" applyFont="1" applyFill="1" applyBorder="1" applyAlignment="1">
      <alignment vertical="center"/>
    </xf>
    <xf numFmtId="0" fontId="15" fillId="28" borderId="52" xfId="21" applyFont="1" applyFill="1" applyBorder="1"/>
    <xf numFmtId="0" fontId="15" fillId="28" borderId="60" xfId="21" applyFont="1" applyFill="1" applyBorder="1"/>
    <xf numFmtId="0" fontId="27" fillId="28" borderId="53" xfId="21" applyFont="1" applyFill="1" applyBorder="1"/>
    <xf numFmtId="44" fontId="15" fillId="17" borderId="62" xfId="1" applyFont="1" applyFill="1" applyBorder="1"/>
    <xf numFmtId="44" fontId="15" fillId="17" borderId="95" xfId="1" applyFont="1" applyFill="1" applyBorder="1"/>
    <xf numFmtId="44" fontId="27" fillId="17" borderId="63" xfId="1" applyFont="1" applyFill="1" applyBorder="1"/>
    <xf numFmtId="0" fontId="11" fillId="6" borderId="31" xfId="0" applyFont="1" applyFill="1" applyBorder="1"/>
    <xf numFmtId="0" fontId="1" fillId="17" borderId="31" xfId="0" applyFont="1" applyFill="1" applyBorder="1"/>
    <xf numFmtId="0" fontId="45" fillId="0" borderId="0" xfId="0" applyFont="1"/>
    <xf numFmtId="0" fontId="7" fillId="17" borderId="31" xfId="0" applyFont="1" applyFill="1" applyBorder="1"/>
    <xf numFmtId="0" fontId="1" fillId="10" borderId="2" xfId="0" applyFont="1" applyFill="1" applyBorder="1" applyAlignment="1">
      <alignment vertical="center"/>
    </xf>
    <xf numFmtId="1" fontId="1" fillId="10" borderId="2" xfId="0" applyNumberFormat="1" applyFont="1" applyFill="1" applyBorder="1" applyAlignment="1">
      <alignment horizontal="right"/>
    </xf>
    <xf numFmtId="44" fontId="1" fillId="36" borderId="2" xfId="1" applyFont="1" applyFill="1" applyBorder="1" applyAlignment="1">
      <alignment horizontal="left" wrapText="1" readingOrder="1"/>
    </xf>
    <xf numFmtId="44" fontId="1" fillId="0" borderId="2" xfId="1" applyFont="1" applyBorder="1" applyAlignment="1">
      <alignment horizontal="left" wrapText="1" readingOrder="1"/>
    </xf>
    <xf numFmtId="0" fontId="8" fillId="10" borderId="2" xfId="0" applyFont="1" applyFill="1" applyBorder="1" applyAlignment="1">
      <alignment horizontal="right" vertical="center" wrapText="1" readingOrder="1"/>
    </xf>
    <xf numFmtId="44" fontId="8" fillId="10" borderId="3" xfId="1" applyFont="1" applyFill="1" applyBorder="1" applyAlignment="1">
      <alignment horizontal="left" wrapText="1" readingOrder="1"/>
    </xf>
    <xf numFmtId="44" fontId="8" fillId="10" borderId="2" xfId="1" applyFont="1" applyFill="1" applyBorder="1" applyAlignment="1">
      <alignment horizontal="right" wrapText="1" readingOrder="1"/>
    </xf>
    <xf numFmtId="3" fontId="1" fillId="0" borderId="6" xfId="0" applyNumberFormat="1" applyFont="1" applyBorder="1" applyAlignment="1">
      <alignment horizontal="right" wrapText="1" readingOrder="1"/>
    </xf>
    <xf numFmtId="1" fontId="1" fillId="10" borderId="2" xfId="0" applyNumberFormat="1" applyFont="1" applyFill="1" applyBorder="1" applyAlignment="1">
      <alignment horizontal="left" wrapText="1" readingOrder="1"/>
    </xf>
    <xf numFmtId="44" fontId="1" fillId="10" borderId="2" xfId="1" applyFont="1" applyFill="1" applyBorder="1" applyAlignment="1">
      <alignment horizontal="left" wrapText="1" readingOrder="1"/>
    </xf>
    <xf numFmtId="44" fontId="1" fillId="0" borderId="2" xfId="1" applyFont="1" applyBorder="1" applyAlignment="1">
      <alignment horizontal="right" wrapText="1" readingOrder="1"/>
    </xf>
    <xf numFmtId="1" fontId="1" fillId="10" borderId="2" xfId="0" applyNumberFormat="1" applyFont="1" applyFill="1" applyBorder="1" applyAlignment="1">
      <alignment horizontal="right" wrapText="1" readingOrder="1"/>
    </xf>
    <xf numFmtId="44" fontId="1" fillId="10" borderId="3" xfId="1" applyFont="1" applyFill="1" applyBorder="1" applyAlignment="1">
      <alignment horizontal="right" wrapText="1" readingOrder="1"/>
    </xf>
    <xf numFmtId="164" fontId="1" fillId="0" borderId="3" xfId="0" applyNumberFormat="1" applyFont="1" applyBorder="1" applyAlignment="1">
      <alignment horizontal="right" wrapText="1" readingOrder="1"/>
    </xf>
    <xf numFmtId="164" fontId="8" fillId="10" borderId="2" xfId="0" applyNumberFormat="1" applyFont="1" applyFill="1" applyBorder="1" applyAlignment="1">
      <alignment horizontal="right" vertical="center" wrapText="1" readingOrder="1"/>
    </xf>
    <xf numFmtId="168" fontId="1" fillId="0" borderId="0" xfId="0" applyNumberFormat="1" applyFont="1" applyAlignment="1">
      <alignment horizontal="left" wrapText="1" readingOrder="1"/>
    </xf>
    <xf numFmtId="168" fontId="1" fillId="0" borderId="6" xfId="0" applyNumberFormat="1" applyFont="1" applyBorder="1" applyAlignment="1">
      <alignment horizontal="right" wrapText="1" readingOrder="1"/>
    </xf>
    <xf numFmtId="0" fontId="10" fillId="0" borderId="0" xfId="0" applyFont="1" applyAlignment="1">
      <alignment horizontal="right" wrapText="1" readingOrder="1"/>
    </xf>
    <xf numFmtId="44" fontId="10" fillId="0" borderId="0" xfId="1" applyFont="1" applyFill="1" applyBorder="1" applyAlignment="1">
      <alignment horizontal="left" wrapText="1" readingOrder="1"/>
    </xf>
    <xf numFmtId="44" fontId="7" fillId="0" borderId="0" xfId="1" applyFont="1" applyFill="1" applyBorder="1" applyAlignment="1">
      <alignment horizontal="right"/>
    </xf>
    <xf numFmtId="0" fontId="32" fillId="10" borderId="2" xfId="0" applyFont="1" applyFill="1" applyBorder="1" applyAlignment="1">
      <alignment horizontal="right" vertical="center" wrapText="1" readingOrder="1"/>
    </xf>
    <xf numFmtId="44" fontId="32" fillId="10" borderId="10" xfId="1" applyFont="1" applyFill="1" applyBorder="1" applyAlignment="1">
      <alignment horizontal="left" vertical="center" wrapText="1" readingOrder="1"/>
    </xf>
    <xf numFmtId="44" fontId="26" fillId="10" borderId="2" xfId="1" applyFont="1" applyFill="1" applyBorder="1" applyAlignment="1">
      <alignment horizontal="right" vertical="center"/>
    </xf>
    <xf numFmtId="0" fontId="34" fillId="0" borderId="0" xfId="0" applyFont="1" applyAlignment="1">
      <alignment horizontal="left" wrapText="1" readingOrder="1"/>
    </xf>
    <xf numFmtId="0" fontId="1" fillId="0" borderId="0" xfId="0" applyFont="1" applyAlignment="1">
      <alignment horizontal="left" wrapText="1" readingOrder="1"/>
    </xf>
    <xf numFmtId="9" fontId="11" fillId="31" borderId="31" xfId="27" applyFont="1" applyFill="1" applyBorder="1"/>
    <xf numFmtId="0" fontId="11" fillId="31" borderId="31" xfId="0" applyFont="1" applyFill="1" applyBorder="1"/>
    <xf numFmtId="0" fontId="34" fillId="31" borderId="31" xfId="0" applyFont="1" applyFill="1" applyBorder="1" applyAlignment="1">
      <alignment horizontal="right"/>
    </xf>
    <xf numFmtId="172" fontId="36" fillId="0" borderId="0" xfId="9" applyFont="1"/>
    <xf numFmtId="172" fontId="1" fillId="0" borderId="0" xfId="9" applyFont="1"/>
    <xf numFmtId="165" fontId="8" fillId="0" borderId="15" xfId="0" applyNumberFormat="1" applyFont="1" applyBorder="1" applyAlignment="1">
      <alignment horizontal="center"/>
    </xf>
    <xf numFmtId="0" fontId="8" fillId="0" borderId="15" xfId="0" applyFont="1" applyBorder="1" applyAlignment="1">
      <alignment horizontal="center" wrapText="1"/>
    </xf>
    <xf numFmtId="172" fontId="1" fillId="0" borderId="97" xfId="9" applyFont="1" applyBorder="1"/>
    <xf numFmtId="2" fontId="1" fillId="6" borderId="31" xfId="9" applyNumberFormat="1" applyFont="1" applyFill="1" applyBorder="1" applyProtection="1">
      <protection locked="0"/>
    </xf>
    <xf numFmtId="2" fontId="1" fillId="16" borderId="31" xfId="9" applyNumberFormat="1" applyFont="1" applyFill="1" applyBorder="1"/>
    <xf numFmtId="172" fontId="1" fillId="0" borderId="46" xfId="9" applyFont="1" applyBorder="1"/>
    <xf numFmtId="2" fontId="1" fillId="0" borderId="0" xfId="9" applyNumberFormat="1" applyFont="1"/>
    <xf numFmtId="172" fontId="1" fillId="0" borderId="62" xfId="9" applyFont="1" applyBorder="1"/>
    <xf numFmtId="172" fontId="1" fillId="0" borderId="95" xfId="9" applyFont="1" applyBorder="1"/>
    <xf numFmtId="2" fontId="1" fillId="0" borderId="63" xfId="9" applyNumberFormat="1" applyFont="1" applyBorder="1"/>
    <xf numFmtId="172" fontId="1" fillId="16" borderId="31" xfId="9" applyFont="1" applyFill="1" applyBorder="1" applyAlignment="1">
      <alignment horizontal="right"/>
    </xf>
    <xf numFmtId="172" fontId="1" fillId="16" borderId="95" xfId="9" applyFont="1" applyFill="1" applyBorder="1" applyAlignment="1">
      <alignment horizontal="right"/>
    </xf>
    <xf numFmtId="166" fontId="2" fillId="0" borderId="0" xfId="0" applyNumberFormat="1" applyFont="1"/>
    <xf numFmtId="166" fontId="46" fillId="33" borderId="31" xfId="0" applyNumberFormat="1" applyFont="1" applyFill="1" applyBorder="1"/>
    <xf numFmtId="166" fontId="46" fillId="0" borderId="0" xfId="0" applyNumberFormat="1" applyFont="1"/>
    <xf numFmtId="166" fontId="32" fillId="0" borderId="0" xfId="0" applyNumberFormat="1" applyFont="1" applyAlignment="1">
      <alignment wrapText="1"/>
    </xf>
    <xf numFmtId="167" fontId="32" fillId="0" borderId="109" xfId="0" applyNumberFormat="1" applyFont="1" applyBorder="1" applyAlignment="1">
      <alignment horizontal="center" wrapText="1"/>
    </xf>
    <xf numFmtId="167" fontId="32" fillId="0" borderId="110" xfId="0" applyNumberFormat="1" applyFont="1" applyBorder="1" applyAlignment="1">
      <alignment horizontal="center" wrapText="1"/>
    </xf>
    <xf numFmtId="167" fontId="32" fillId="0" borderId="51" xfId="0" applyNumberFormat="1" applyFont="1" applyBorder="1" applyAlignment="1">
      <alignment horizontal="center" wrapText="1"/>
    </xf>
    <xf numFmtId="166" fontId="32" fillId="0" borderId="50" xfId="0" applyNumberFormat="1" applyFont="1" applyBorder="1" applyAlignment="1">
      <alignment horizontal="center" wrapText="1"/>
    </xf>
    <xf numFmtId="166" fontId="32" fillId="2" borderId="7" xfId="0" applyNumberFormat="1" applyFont="1" applyFill="1" applyBorder="1" applyAlignment="1">
      <alignment wrapText="1"/>
    </xf>
    <xf numFmtId="166" fontId="27" fillId="12" borderId="17" xfId="0" applyNumberFormat="1" applyFont="1" applyFill="1" applyBorder="1"/>
    <xf numFmtId="166" fontId="27" fillId="12" borderId="28" xfId="0" applyNumberFormat="1" applyFont="1" applyFill="1" applyBorder="1"/>
    <xf numFmtId="166" fontId="32" fillId="12" borderId="107" xfId="0" applyNumberFormat="1" applyFont="1" applyFill="1" applyBorder="1"/>
    <xf numFmtId="166" fontId="32" fillId="24" borderId="50" xfId="0" applyNumberFormat="1" applyFont="1" applyFill="1" applyBorder="1"/>
    <xf numFmtId="166" fontId="32" fillId="2" borderId="19" xfId="0" applyNumberFormat="1" applyFont="1" applyFill="1" applyBorder="1" applyAlignment="1">
      <alignment wrapText="1"/>
    </xf>
    <xf numFmtId="166" fontId="32" fillId="10" borderId="50" xfId="0" applyNumberFormat="1" applyFont="1" applyFill="1" applyBorder="1" applyAlignment="1">
      <alignment horizontal="right" wrapText="1"/>
    </xf>
    <xf numFmtId="166" fontId="32" fillId="10" borderId="109" xfId="0" applyNumberFormat="1" applyFont="1" applyFill="1" applyBorder="1"/>
    <xf numFmtId="166" fontId="32" fillId="10" borderId="110" xfId="0" applyNumberFormat="1" applyFont="1" applyFill="1" applyBorder="1"/>
    <xf numFmtId="166" fontId="32" fillId="10" borderId="51" xfId="0" applyNumberFormat="1" applyFont="1" applyFill="1" applyBorder="1"/>
    <xf numFmtId="166" fontId="32" fillId="10" borderId="50" xfId="0" applyNumberFormat="1" applyFont="1" applyFill="1" applyBorder="1"/>
    <xf numFmtId="166" fontId="32" fillId="4" borderId="20" xfId="0" applyNumberFormat="1" applyFont="1" applyFill="1" applyBorder="1" applyAlignment="1">
      <alignment wrapText="1"/>
    </xf>
    <xf numFmtId="166" fontId="32" fillId="4" borderId="6" xfId="0" applyNumberFormat="1" applyFont="1" applyFill="1" applyBorder="1"/>
    <xf numFmtId="166" fontId="32" fillId="4" borderId="0" xfId="0" applyNumberFormat="1" applyFont="1" applyFill="1"/>
    <xf numFmtId="166" fontId="32" fillId="4" borderId="50" xfId="0" applyNumberFormat="1" applyFont="1" applyFill="1" applyBorder="1"/>
    <xf numFmtId="166" fontId="32" fillId="2" borderId="56" xfId="0" applyNumberFormat="1" applyFont="1" applyFill="1" applyBorder="1" applyAlignment="1">
      <alignment wrapText="1"/>
    </xf>
    <xf numFmtId="166" fontId="26" fillId="3" borderId="18" xfId="0" applyNumberFormat="1" applyFont="1" applyFill="1" applyBorder="1" applyProtection="1">
      <protection locked="0"/>
    </xf>
    <xf numFmtId="166" fontId="26" fillId="3" borderId="1" xfId="0" applyNumberFormat="1" applyFont="1" applyFill="1" applyBorder="1" applyProtection="1">
      <protection locked="0"/>
    </xf>
    <xf numFmtId="166" fontId="26" fillId="10" borderId="92" xfId="0" applyNumberFormat="1" applyFont="1" applyFill="1" applyBorder="1"/>
    <xf numFmtId="166" fontId="26" fillId="33" borderId="92" xfId="0" applyNumberFormat="1" applyFont="1" applyFill="1" applyBorder="1" applyProtection="1">
      <protection locked="0"/>
    </xf>
    <xf numFmtId="166" fontId="26" fillId="3" borderId="10" xfId="0" applyNumberFormat="1" applyFont="1" applyFill="1" applyBorder="1" applyProtection="1">
      <protection locked="0"/>
    </xf>
    <xf numFmtId="166" fontId="26" fillId="3" borderId="24" xfId="0" applyNumberFormat="1" applyFont="1" applyFill="1" applyBorder="1" applyProtection="1">
      <protection locked="0"/>
    </xf>
    <xf numFmtId="166" fontId="26" fillId="10" borderId="86" xfId="0" applyNumberFormat="1" applyFont="1" applyFill="1" applyBorder="1"/>
    <xf numFmtId="166" fontId="26" fillId="33" borderId="86" xfId="0" applyNumberFormat="1" applyFont="1" applyFill="1" applyBorder="1" applyProtection="1">
      <protection locked="0"/>
    </xf>
    <xf numFmtId="166" fontId="26" fillId="3" borderId="113" xfId="0" applyNumberFormat="1" applyFont="1" applyFill="1" applyBorder="1" applyProtection="1">
      <protection locked="0"/>
    </xf>
    <xf numFmtId="166" fontId="26" fillId="3" borderId="6" xfId="0" applyNumberFormat="1" applyFont="1" applyFill="1" applyBorder="1" applyProtection="1">
      <protection locked="0"/>
    </xf>
    <xf numFmtId="166" fontId="26" fillId="3" borderId="22" xfId="0" applyNumberFormat="1" applyFont="1" applyFill="1" applyBorder="1" applyProtection="1">
      <protection locked="0"/>
    </xf>
    <xf numFmtId="166" fontId="26" fillId="3" borderId="5" xfId="0" applyNumberFormat="1" applyFont="1" applyFill="1" applyBorder="1" applyProtection="1">
      <protection locked="0"/>
    </xf>
    <xf numFmtId="166" fontId="26" fillId="3" borderId="2" xfId="0" applyNumberFormat="1" applyFont="1" applyFill="1" applyBorder="1" applyProtection="1">
      <protection locked="0"/>
    </xf>
    <xf numFmtId="166" fontId="32" fillId="3" borderId="24" xfId="0" applyNumberFormat="1" applyFont="1" applyFill="1" applyBorder="1" applyProtection="1">
      <protection locked="0"/>
    </xf>
    <xf numFmtId="166" fontId="26" fillId="11" borderId="10" xfId="0" applyNumberFormat="1" applyFont="1" applyFill="1" applyBorder="1"/>
    <xf numFmtId="166" fontId="26" fillId="11" borderId="24" xfId="0" applyNumberFormat="1" applyFont="1" applyFill="1" applyBorder="1"/>
    <xf numFmtId="166" fontId="26" fillId="25" borderId="10" xfId="0" applyNumberFormat="1" applyFont="1" applyFill="1" applyBorder="1" applyProtection="1">
      <protection locked="0"/>
    </xf>
    <xf numFmtId="166" fontId="26" fillId="25" borderId="24" xfId="0" applyNumberFormat="1" applyFont="1" applyFill="1" applyBorder="1" applyProtection="1">
      <protection locked="0"/>
    </xf>
    <xf numFmtId="166" fontId="26" fillId="3" borderId="12" xfId="0" applyNumberFormat="1" applyFont="1" applyFill="1" applyBorder="1" applyProtection="1">
      <protection locked="0"/>
    </xf>
    <xf numFmtId="166" fontId="26" fillId="3" borderId="15" xfId="0" applyNumberFormat="1" applyFont="1" applyFill="1" applyBorder="1" applyProtection="1">
      <protection locked="0"/>
    </xf>
    <xf numFmtId="166" fontId="26" fillId="3" borderId="14" xfId="0" applyNumberFormat="1" applyFont="1" applyFill="1" applyBorder="1" applyProtection="1">
      <protection locked="0"/>
    </xf>
    <xf numFmtId="166" fontId="26" fillId="0" borderId="86" xfId="0" applyNumberFormat="1" applyFont="1" applyBorder="1" applyProtection="1">
      <protection locked="0"/>
    </xf>
    <xf numFmtId="166" fontId="26" fillId="0" borderId="91" xfId="0" applyNumberFormat="1" applyFont="1" applyBorder="1" applyProtection="1">
      <protection locked="0"/>
    </xf>
    <xf numFmtId="166" fontId="26" fillId="3" borderId="119" xfId="0" applyNumberFormat="1" applyFont="1" applyFill="1" applyBorder="1" applyProtection="1">
      <protection locked="0"/>
    </xf>
    <xf numFmtId="166" fontId="26" fillId="3" borderId="120" xfId="0" applyNumberFormat="1" applyFont="1" applyFill="1" applyBorder="1" applyProtection="1">
      <protection locked="0"/>
    </xf>
    <xf numFmtId="166" fontId="26" fillId="3" borderId="39" xfId="0" applyNumberFormat="1" applyFont="1" applyFill="1" applyBorder="1" applyProtection="1">
      <protection locked="0"/>
    </xf>
    <xf numFmtId="166" fontId="26" fillId="10" borderId="91" xfId="0" applyNumberFormat="1" applyFont="1" applyFill="1" applyBorder="1"/>
    <xf numFmtId="166" fontId="26" fillId="33" borderId="91" xfId="0" applyNumberFormat="1" applyFont="1" applyFill="1" applyBorder="1" applyProtection="1">
      <protection locked="0"/>
    </xf>
    <xf numFmtId="166" fontId="32" fillId="10" borderId="117" xfId="0" applyNumberFormat="1" applyFont="1" applyFill="1" applyBorder="1" applyAlignment="1">
      <alignment wrapText="1"/>
    </xf>
    <xf numFmtId="166" fontId="32" fillId="10" borderId="21" xfId="0" applyNumberFormat="1" applyFont="1" applyFill="1" applyBorder="1"/>
    <xf numFmtId="166" fontId="32" fillId="10" borderId="118" xfId="0" applyNumberFormat="1" applyFont="1" applyFill="1" applyBorder="1"/>
    <xf numFmtId="166" fontId="32" fillId="0" borderId="20" xfId="0" applyNumberFormat="1" applyFont="1" applyBorder="1" applyAlignment="1">
      <alignment wrapText="1"/>
    </xf>
    <xf numFmtId="166" fontId="32" fillId="26" borderId="7" xfId="0" applyNumberFormat="1" applyFont="1" applyFill="1" applyBorder="1" applyAlignment="1">
      <alignment wrapText="1"/>
    </xf>
    <xf numFmtId="166" fontId="32" fillId="26" borderId="4" xfId="0" applyNumberFormat="1" applyFont="1" applyFill="1" applyBorder="1"/>
    <xf numFmtId="166" fontId="32" fillId="26" borderId="8" xfId="0" applyNumberFormat="1" applyFont="1" applyFill="1" applyBorder="1"/>
    <xf numFmtId="166" fontId="32" fillId="26" borderId="56" xfId="0" applyNumberFormat="1" applyFont="1" applyFill="1" applyBorder="1"/>
    <xf numFmtId="166" fontId="32" fillId="4" borderId="35" xfId="0" applyNumberFormat="1" applyFont="1" applyFill="1" applyBorder="1" applyAlignment="1">
      <alignment wrapText="1"/>
    </xf>
    <xf numFmtId="166" fontId="32" fillId="4" borderId="36" xfId="0" applyNumberFormat="1" applyFont="1" applyFill="1" applyBorder="1"/>
    <xf numFmtId="166" fontId="32" fillId="4" borderId="53" xfId="0" applyNumberFormat="1" applyFont="1" applyFill="1" applyBorder="1"/>
    <xf numFmtId="166" fontId="32" fillId="30" borderId="31" xfId="0" applyNumberFormat="1" applyFont="1" applyFill="1" applyBorder="1"/>
    <xf numFmtId="166" fontId="32" fillId="30" borderId="48" xfId="0" applyNumberFormat="1" applyFont="1" applyFill="1" applyBorder="1"/>
    <xf numFmtId="166" fontId="32" fillId="30" borderId="55" xfId="0" applyNumberFormat="1" applyFont="1" applyFill="1" applyBorder="1"/>
    <xf numFmtId="166" fontId="32" fillId="4" borderId="95" xfId="0" applyNumberFormat="1" applyFont="1" applyFill="1" applyBorder="1"/>
    <xf numFmtId="166" fontId="32" fillId="4" borderId="100" xfId="0" applyNumberFormat="1" applyFont="1" applyFill="1" applyBorder="1"/>
    <xf numFmtId="166" fontId="32" fillId="4" borderId="63" xfId="0" applyNumberFormat="1" applyFont="1" applyFill="1" applyBorder="1"/>
    <xf numFmtId="9" fontId="29" fillId="0" borderId="58" xfId="0" applyNumberFormat="1" applyFont="1" applyBorder="1"/>
    <xf numFmtId="166" fontId="26" fillId="0" borderId="58" xfId="0" applyNumberFormat="1" applyFont="1" applyBorder="1"/>
    <xf numFmtId="166" fontId="26" fillId="0" borderId="51" xfId="0" applyNumberFormat="1" applyFont="1" applyBorder="1"/>
    <xf numFmtId="166" fontId="26" fillId="0" borderId="0" xfId="0" applyNumberFormat="1" applyFont="1"/>
    <xf numFmtId="166" fontId="26" fillId="0" borderId="0" xfId="0" applyNumberFormat="1" applyFont="1" applyAlignment="1">
      <alignment wrapText="1"/>
    </xf>
    <xf numFmtId="166" fontId="32" fillId="12" borderId="16" xfId="0" applyNumberFormat="1" applyFont="1" applyFill="1" applyBorder="1" applyAlignment="1">
      <alignment horizontal="right" wrapText="1"/>
    </xf>
    <xf numFmtId="166" fontId="27" fillId="10" borderId="50" xfId="0" applyNumberFormat="1" applyFont="1" applyFill="1" applyBorder="1"/>
    <xf numFmtId="0" fontId="15" fillId="33" borderId="90" xfId="0" applyFont="1" applyFill="1" applyBorder="1" applyProtection="1">
      <protection locked="0"/>
    </xf>
    <xf numFmtId="166" fontId="26" fillId="0" borderId="94" xfId="0" applyNumberFormat="1" applyFont="1" applyBorder="1"/>
    <xf numFmtId="166" fontId="32" fillId="0" borderId="0" xfId="0" applyNumberFormat="1" applyFont="1"/>
    <xf numFmtId="0" fontId="26" fillId="0" borderId="0" xfId="0" applyFont="1" applyAlignment="1">
      <alignment wrapText="1"/>
    </xf>
    <xf numFmtId="166" fontId="26" fillId="0" borderId="0" xfId="0" applyNumberFormat="1" applyFont="1" applyAlignment="1">
      <alignment vertical="top" wrapText="1"/>
    </xf>
    <xf numFmtId="0" fontId="26" fillId="0" borderId="0" xfId="0" applyFont="1" applyAlignment="1">
      <alignment vertical="top" wrapText="1"/>
    </xf>
    <xf numFmtId="9" fontId="29" fillId="0" borderId="0" xfId="0" applyNumberFormat="1" applyFont="1"/>
    <xf numFmtId="166" fontId="29" fillId="0" borderId="0" xfId="0" applyNumberFormat="1" applyFont="1" applyAlignment="1">
      <alignment horizontal="left"/>
    </xf>
    <xf numFmtId="166" fontId="1" fillId="12" borderId="9" xfId="0" applyNumberFormat="1" applyFont="1" applyFill="1" applyBorder="1" applyAlignment="1">
      <alignment wrapText="1"/>
    </xf>
    <xf numFmtId="166" fontId="11" fillId="12" borderId="10" xfId="0" applyNumberFormat="1" applyFont="1" applyFill="1" applyBorder="1"/>
    <xf numFmtId="166" fontId="11" fillId="12" borderId="24" xfId="0" applyNumberFormat="1" applyFont="1" applyFill="1" applyBorder="1"/>
    <xf numFmtId="166" fontId="8" fillId="12" borderId="106" xfId="0" applyNumberFormat="1" applyFont="1" applyFill="1" applyBorder="1"/>
    <xf numFmtId="166" fontId="8" fillId="32" borderId="86" xfId="0" applyNumberFormat="1" applyFont="1" applyFill="1" applyBorder="1" applyProtection="1">
      <protection locked="0"/>
    </xf>
    <xf numFmtId="166" fontId="1" fillId="12" borderId="11" xfId="0" applyNumberFormat="1" applyFont="1" applyFill="1" applyBorder="1" applyAlignment="1">
      <alignment wrapText="1"/>
    </xf>
    <xf numFmtId="166" fontId="11" fillId="12" borderId="12" xfId="0" applyNumberFormat="1" applyFont="1" applyFill="1" applyBorder="1"/>
    <xf numFmtId="166" fontId="11" fillId="12" borderId="14" xfId="0" applyNumberFormat="1" applyFont="1" applyFill="1" applyBorder="1"/>
    <xf numFmtId="166" fontId="8" fillId="12" borderId="11" xfId="0" applyNumberFormat="1" applyFont="1" applyFill="1" applyBorder="1" applyAlignment="1">
      <alignment wrapText="1"/>
    </xf>
    <xf numFmtId="166" fontId="11" fillId="12" borderId="15" xfId="0" applyNumberFormat="1" applyFont="1" applyFill="1" applyBorder="1"/>
    <xf numFmtId="166" fontId="11" fillId="12" borderId="13" xfId="0" applyNumberFormat="1" applyFont="1" applyFill="1" applyBorder="1"/>
    <xf numFmtId="166" fontId="8" fillId="32" borderId="108" xfId="0" applyNumberFormat="1" applyFont="1" applyFill="1" applyBorder="1" applyProtection="1">
      <protection locked="0"/>
    </xf>
    <xf numFmtId="166" fontId="1" fillId="10" borderId="10" xfId="0" applyNumberFormat="1" applyFont="1" applyFill="1" applyBorder="1"/>
    <xf numFmtId="166" fontId="1" fillId="10" borderId="24" xfId="0" applyNumberFormat="1" applyFont="1" applyFill="1" applyBorder="1"/>
    <xf numFmtId="166" fontId="8" fillId="12" borderId="115" xfId="0" applyNumberFormat="1" applyFont="1" applyFill="1" applyBorder="1"/>
    <xf numFmtId="166" fontId="8" fillId="32" borderId="85" xfId="0" applyNumberFormat="1" applyFont="1" applyFill="1" applyBorder="1" applyProtection="1">
      <protection locked="0"/>
    </xf>
    <xf numFmtId="166" fontId="8" fillId="12" borderId="11" xfId="0" applyNumberFormat="1" applyFont="1" applyFill="1" applyBorder="1" applyAlignment="1">
      <alignment horizontal="left" wrapText="1"/>
    </xf>
    <xf numFmtId="166" fontId="1" fillId="10" borderId="12" xfId="0" applyNumberFormat="1" applyFont="1" applyFill="1" applyBorder="1"/>
    <xf numFmtId="166" fontId="1" fillId="10" borderId="14" xfId="0" applyNumberFormat="1" applyFont="1" applyFill="1" applyBorder="1"/>
    <xf numFmtId="166" fontId="8" fillId="12" borderId="111" xfId="0" applyNumberFormat="1" applyFont="1" applyFill="1" applyBorder="1"/>
    <xf numFmtId="166" fontId="8" fillId="32" borderId="91" xfId="0" applyNumberFormat="1" applyFont="1" applyFill="1" applyBorder="1" applyProtection="1">
      <protection locked="0"/>
    </xf>
    <xf numFmtId="166" fontId="48" fillId="0" borderId="30" xfId="0" applyNumberFormat="1" applyFont="1" applyBorder="1" applyAlignment="1">
      <alignment horizontal="right" wrapText="1"/>
    </xf>
    <xf numFmtId="0" fontId="2" fillId="0" borderId="0" xfId="0" applyFont="1"/>
    <xf numFmtId="0" fontId="32" fillId="0" borderId="0" xfId="0" applyFont="1"/>
    <xf numFmtId="0" fontId="26" fillId="0" borderId="0" xfId="0" applyFont="1" applyAlignment="1">
      <alignment horizontal="center" vertical="center" wrapText="1"/>
    </xf>
    <xf numFmtId="0" fontId="32" fillId="0" borderId="0" xfId="0" applyFont="1" applyAlignment="1">
      <alignment wrapText="1"/>
    </xf>
    <xf numFmtId="0" fontId="32" fillId="0" borderId="7" xfId="0" applyFont="1" applyBorder="1" applyAlignment="1">
      <alignment horizontal="center" wrapText="1"/>
    </xf>
    <xf numFmtId="17" fontId="32" fillId="0" borderId="4" xfId="0" applyNumberFormat="1" applyFont="1" applyBorder="1" applyAlignment="1">
      <alignment horizontal="center" wrapText="1"/>
    </xf>
    <xf numFmtId="169" fontId="32" fillId="0" borderId="15" xfId="0" applyNumberFormat="1" applyFont="1" applyBorder="1" applyAlignment="1">
      <alignment horizontal="center" wrapText="1"/>
    </xf>
    <xf numFmtId="0" fontId="47" fillId="5" borderId="27" xfId="0" applyFont="1" applyFill="1" applyBorder="1" applyAlignment="1">
      <alignment wrapText="1"/>
    </xf>
    <xf numFmtId="3" fontId="50" fillId="5" borderId="23" xfId="0" applyNumberFormat="1" applyFont="1" applyFill="1" applyBorder="1"/>
    <xf numFmtId="3" fontId="50" fillId="5" borderId="0" xfId="0" applyNumberFormat="1" applyFont="1" applyFill="1"/>
    <xf numFmtId="3" fontId="47" fillId="5" borderId="22" xfId="0" applyNumberFormat="1" applyFont="1" applyFill="1" applyBorder="1"/>
    <xf numFmtId="44" fontId="11" fillId="6" borderId="0" xfId="1" applyFont="1" applyFill="1" applyBorder="1" applyProtection="1">
      <protection locked="0"/>
    </xf>
    <xf numFmtId="3" fontId="26" fillId="10" borderId="110" xfId="0" applyNumberFormat="1" applyFont="1" applyFill="1" applyBorder="1" applyAlignment="1">
      <alignment horizontal="center" vertical="center"/>
    </xf>
    <xf numFmtId="3" fontId="32" fillId="10" borderId="123" xfId="0" applyNumberFormat="1" applyFont="1" applyFill="1" applyBorder="1" applyAlignment="1">
      <alignment horizontal="center" vertical="center"/>
    </xf>
    <xf numFmtId="0" fontId="1" fillId="10" borderId="54" xfId="0" applyFont="1" applyFill="1" applyBorder="1" applyAlignment="1">
      <alignment wrapText="1"/>
    </xf>
    <xf numFmtId="3" fontId="1" fillId="10" borderId="31" xfId="0" applyNumberFormat="1" applyFont="1" applyFill="1" applyBorder="1"/>
    <xf numFmtId="44" fontId="1" fillId="10" borderId="31" xfId="1" applyFont="1" applyFill="1" applyBorder="1"/>
    <xf numFmtId="0" fontId="1" fillId="0" borderId="54" xfId="0" applyFont="1" applyBorder="1" applyAlignment="1" applyProtection="1">
      <alignment wrapText="1"/>
      <protection locked="0"/>
    </xf>
    <xf numFmtId="3" fontId="1" fillId="10" borderId="31" xfId="0" applyNumberFormat="1" applyFont="1" applyFill="1" applyBorder="1" applyProtection="1">
      <protection locked="0"/>
    </xf>
    <xf numFmtId="3" fontId="8" fillId="10" borderId="31" xfId="0" applyNumberFormat="1" applyFont="1" applyFill="1" applyBorder="1"/>
    <xf numFmtId="44" fontId="8" fillId="10" borderId="31" xfId="1" applyFont="1" applyFill="1" applyBorder="1"/>
    <xf numFmtId="38" fontId="8" fillId="10" borderId="31" xfId="0" applyNumberFormat="1" applyFont="1" applyFill="1" applyBorder="1"/>
    <xf numFmtId="38" fontId="8" fillId="10" borderId="31" xfId="0" applyNumberFormat="1" applyFont="1" applyFill="1" applyBorder="1" applyProtection="1">
      <protection locked="0"/>
    </xf>
    <xf numFmtId="44" fontId="8" fillId="6" borderId="31" xfId="1" applyFont="1" applyFill="1" applyBorder="1" applyProtection="1">
      <protection locked="0"/>
    </xf>
    <xf numFmtId="0" fontId="1" fillId="9" borderId="54" xfId="0" applyFont="1" applyFill="1" applyBorder="1" applyAlignment="1">
      <alignment horizontal="left" wrapText="1"/>
    </xf>
    <xf numFmtId="0" fontId="49" fillId="9" borderId="45" xfId="0" applyFont="1" applyFill="1" applyBorder="1" applyAlignment="1" applyProtection="1">
      <alignment horizontal="center" vertical="center" wrapText="1"/>
      <protection locked="0"/>
    </xf>
    <xf numFmtId="0" fontId="8" fillId="23" borderId="114" xfId="0" applyFont="1" applyFill="1" applyBorder="1" applyAlignment="1">
      <alignment wrapText="1"/>
    </xf>
    <xf numFmtId="44" fontId="8" fillId="10" borderId="55" xfId="1" applyFont="1" applyFill="1" applyBorder="1"/>
    <xf numFmtId="0" fontId="8" fillId="10" borderId="38" xfId="0" applyFont="1" applyFill="1" applyBorder="1" applyAlignment="1">
      <alignment horizontal="right" wrapText="1"/>
    </xf>
    <xf numFmtId="44" fontId="8" fillId="10" borderId="124" xfId="1" applyFont="1" applyFill="1" applyBorder="1"/>
    <xf numFmtId="44" fontId="8" fillId="10" borderId="63" xfId="1" applyFont="1" applyFill="1" applyBorder="1"/>
    <xf numFmtId="44" fontId="1" fillId="9" borderId="31" xfId="1" applyFont="1" applyFill="1" applyBorder="1" applyProtection="1">
      <protection locked="0"/>
    </xf>
    <xf numFmtId="0" fontId="33" fillId="10" borderId="29" xfId="0" applyFont="1" applyFill="1" applyBorder="1" applyAlignment="1">
      <alignment horizontal="right" wrapText="1"/>
    </xf>
    <xf numFmtId="44" fontId="33" fillId="10" borderId="20" xfId="1" applyFont="1" applyFill="1" applyBorder="1"/>
    <xf numFmtId="0" fontId="8" fillId="5" borderId="27" xfId="0" applyFont="1" applyFill="1" applyBorder="1" applyAlignment="1">
      <alignment wrapText="1"/>
    </xf>
    <xf numFmtId="3" fontId="1" fillId="5" borderId="23" xfId="0" applyNumberFormat="1" applyFont="1" applyFill="1" applyBorder="1"/>
    <xf numFmtId="3" fontId="1" fillId="5" borderId="0" xfId="0" applyNumberFormat="1" applyFont="1" applyFill="1"/>
    <xf numFmtId="3" fontId="8" fillId="5" borderId="22" xfId="0" applyNumberFormat="1" applyFont="1" applyFill="1" applyBorder="1"/>
    <xf numFmtId="0" fontId="8" fillId="23" borderId="35" xfId="0" applyFont="1" applyFill="1" applyBorder="1" applyAlignment="1">
      <alignment wrapText="1"/>
    </xf>
    <xf numFmtId="44" fontId="1" fillId="10" borderId="31" xfId="1" applyFont="1" applyFill="1" applyBorder="1" applyProtection="1">
      <protection locked="0"/>
    </xf>
    <xf numFmtId="0" fontId="8" fillId="10" borderId="54" xfId="0" applyFont="1" applyFill="1" applyBorder="1" applyAlignment="1">
      <alignment horizontal="right" wrapText="1"/>
    </xf>
    <xf numFmtId="44" fontId="8" fillId="10" borderId="31" xfId="1" applyFont="1" applyFill="1" applyBorder="1" applyProtection="1">
      <protection locked="0"/>
    </xf>
    <xf numFmtId="44" fontId="1" fillId="6" borderId="31" xfId="1" applyFont="1" applyFill="1" applyBorder="1" applyAlignment="1" applyProtection="1">
      <alignment wrapText="1"/>
      <protection locked="0"/>
    </xf>
    <xf numFmtId="0" fontId="33" fillId="10" borderId="26" xfId="0" applyFont="1" applyFill="1" applyBorder="1" applyAlignment="1">
      <alignment horizontal="right" wrapText="1"/>
    </xf>
    <xf numFmtId="44" fontId="33" fillId="10" borderId="16" xfId="1" applyFont="1" applyFill="1" applyBorder="1"/>
    <xf numFmtId="0" fontId="8" fillId="34" borderId="30" xfId="0" applyFont="1" applyFill="1" applyBorder="1" applyAlignment="1">
      <alignment horizontal="right" wrapText="1"/>
    </xf>
    <xf numFmtId="44" fontId="8" fillId="34" borderId="8" xfId="1" applyFont="1" applyFill="1" applyBorder="1"/>
    <xf numFmtId="44" fontId="8" fillId="17" borderId="55" xfId="1" applyFont="1" applyFill="1" applyBorder="1"/>
    <xf numFmtId="0" fontId="8" fillId="10" borderId="125" xfId="0" applyFont="1" applyFill="1" applyBorder="1" applyAlignment="1">
      <alignment horizontal="right" wrapText="1"/>
    </xf>
    <xf numFmtId="44" fontId="1" fillId="10" borderId="23" xfId="1" applyFont="1" applyFill="1" applyBorder="1"/>
    <xf numFmtId="44" fontId="8" fillId="10" borderId="20" xfId="1" applyFont="1" applyFill="1" applyBorder="1"/>
    <xf numFmtId="0" fontId="33" fillId="10" borderId="126" xfId="0" applyFont="1" applyFill="1" applyBorder="1" applyAlignment="1">
      <alignment horizontal="right" wrapText="1"/>
    </xf>
    <xf numFmtId="44" fontId="33" fillId="10" borderId="127" xfId="1" applyFont="1" applyFill="1" applyBorder="1"/>
    <xf numFmtId="44" fontId="33" fillId="10" borderId="128" xfId="1" applyFont="1" applyFill="1" applyBorder="1"/>
    <xf numFmtId="0" fontId="32" fillId="0" borderId="47" xfId="0" applyFont="1" applyBorder="1" applyAlignment="1">
      <alignment horizontal="right" vertical="center" wrapText="1"/>
    </xf>
    <xf numFmtId="0" fontId="33" fillId="0" borderId="0" xfId="0" applyFont="1" applyAlignment="1">
      <alignment horizontal="right" wrapText="1"/>
    </xf>
    <xf numFmtId="44" fontId="33" fillId="0" borderId="0" xfId="1" applyFont="1" applyFill="1" applyBorder="1"/>
    <xf numFmtId="0" fontId="33" fillId="10" borderId="52" xfId="0" applyFont="1" applyFill="1" applyBorder="1" applyAlignment="1">
      <alignment horizontal="right" wrapText="1"/>
    </xf>
    <xf numFmtId="44" fontId="34" fillId="10" borderId="60" xfId="1" applyFont="1" applyFill="1" applyBorder="1"/>
    <xf numFmtId="44" fontId="33" fillId="10" borderId="53" xfId="1" applyFont="1" applyFill="1" applyBorder="1"/>
    <xf numFmtId="0" fontId="8" fillId="22" borderId="62" xfId="0" applyFont="1" applyFill="1" applyBorder="1" applyAlignment="1">
      <alignment horizontal="right" vertical="center" wrapText="1"/>
    </xf>
    <xf numFmtId="44" fontId="1" fillId="22" borderId="95" xfId="1" applyFont="1" applyFill="1" applyBorder="1" applyAlignment="1">
      <alignment vertical="center"/>
    </xf>
    <xf numFmtId="44" fontId="8" fillId="0" borderId="63" xfId="1" applyFont="1" applyFill="1" applyBorder="1" applyAlignment="1">
      <alignment vertical="center"/>
    </xf>
    <xf numFmtId="0" fontId="2" fillId="0" borderId="0" xfId="16" applyFont="1"/>
    <xf numFmtId="0" fontId="32" fillId="0" borderId="0" xfId="16" applyFont="1"/>
    <xf numFmtId="0" fontId="26" fillId="0" borderId="0" xfId="16" applyFont="1"/>
    <xf numFmtId="14" fontId="32" fillId="0" borderId="0" xfId="16" applyNumberFormat="1" applyFont="1" applyAlignment="1">
      <alignment horizontal="center"/>
    </xf>
    <xf numFmtId="0" fontId="26" fillId="0" borderId="49" xfId="16" applyFont="1" applyBorder="1"/>
    <xf numFmtId="0" fontId="26" fillId="0" borderId="70" xfId="16" applyFont="1" applyBorder="1"/>
    <xf numFmtId="0" fontId="32" fillId="0" borderId="38" xfId="16" applyFont="1" applyBorder="1" applyAlignment="1">
      <alignment horizontal="center"/>
    </xf>
    <xf numFmtId="0" fontId="26" fillId="0" borderId="39" xfId="16" applyFont="1" applyBorder="1"/>
    <xf numFmtId="0" fontId="26" fillId="0" borderId="40" xfId="16" applyFont="1" applyBorder="1"/>
    <xf numFmtId="0" fontId="26" fillId="0" borderId="86" xfId="16" applyFont="1" applyBorder="1" applyAlignment="1" applyProtection="1">
      <alignment horizontal="left"/>
      <protection locked="0"/>
    </xf>
    <xf numFmtId="170" fontId="26" fillId="0" borderId="0" xfId="16" applyNumberFormat="1" applyFont="1"/>
    <xf numFmtId="0" fontId="26" fillId="0" borderId="90" xfId="16" applyFont="1" applyBorder="1"/>
    <xf numFmtId="170" fontId="26" fillId="29" borderId="86" xfId="17" applyNumberFormat="1" applyFont="1" applyFill="1" applyBorder="1" applyAlignment="1" applyProtection="1">
      <alignment horizontal="left"/>
      <protection locked="0"/>
    </xf>
    <xf numFmtId="170" fontId="26" fillId="29" borderId="86" xfId="17" applyNumberFormat="1" applyFont="1" applyFill="1" applyBorder="1" applyAlignment="1" applyProtection="1">
      <alignment horizontal="left" indent="2"/>
      <protection locked="0"/>
    </xf>
    <xf numFmtId="170" fontId="26" fillId="29" borderId="91" xfId="17" applyNumberFormat="1" applyFont="1" applyFill="1" applyBorder="1" applyAlignment="1" applyProtection="1">
      <alignment horizontal="left" indent="2"/>
      <protection locked="0"/>
    </xf>
    <xf numFmtId="170" fontId="32" fillId="10" borderId="50" xfId="17" applyNumberFormat="1" applyFont="1" applyFill="1" applyBorder="1" applyAlignment="1">
      <alignment horizontal="left" indent="2"/>
    </xf>
    <xf numFmtId="0" fontId="53" fillId="0" borderId="0" xfId="0" applyFont="1"/>
    <xf numFmtId="0" fontId="26" fillId="0" borderId="47" xfId="24" applyFont="1" applyBorder="1"/>
    <xf numFmtId="174" fontId="26" fillId="0" borderId="45" xfId="24" applyNumberFormat="1" applyFont="1" applyBorder="1" applyAlignment="1">
      <alignment horizontal="center"/>
    </xf>
    <xf numFmtId="174" fontId="26" fillId="0" borderId="58" xfId="24" applyNumberFormat="1" applyFont="1" applyBorder="1" applyAlignment="1">
      <alignment horizontal="center"/>
    </xf>
    <xf numFmtId="174" fontId="26" fillId="0" borderId="51" xfId="24" applyNumberFormat="1" applyFont="1" applyBorder="1" applyAlignment="1">
      <alignment horizontal="center"/>
    </xf>
    <xf numFmtId="0" fontId="32" fillId="35" borderId="35" xfId="25" applyFont="1" applyFill="1" applyBorder="1" applyAlignment="1">
      <alignment horizontal="center"/>
    </xf>
    <xf numFmtId="0" fontId="26" fillId="0" borderId="55" xfId="24" applyFont="1" applyBorder="1" applyAlignment="1">
      <alignment horizontal="center"/>
    </xf>
    <xf numFmtId="0" fontId="26" fillId="0" borderId="60" xfId="24" applyFont="1" applyBorder="1" applyAlignment="1">
      <alignment horizontal="center"/>
    </xf>
    <xf numFmtId="0" fontId="26" fillId="35" borderId="61" xfId="24" applyFont="1" applyFill="1" applyBorder="1" applyAlignment="1">
      <alignment horizontal="center"/>
    </xf>
    <xf numFmtId="0" fontId="26" fillId="0" borderId="53" xfId="24" applyFont="1" applyBorder="1" applyAlignment="1">
      <alignment horizontal="center"/>
    </xf>
    <xf numFmtId="0" fontId="32" fillId="0" borderId="64" xfId="25" applyFont="1" applyBorder="1" applyAlignment="1">
      <alignment horizontal="right"/>
    </xf>
    <xf numFmtId="170" fontId="26" fillId="0" borderId="43" xfId="18" applyNumberFormat="1" applyFont="1" applyBorder="1"/>
    <xf numFmtId="170" fontId="26" fillId="0" borderId="65" xfId="18" applyNumberFormat="1" applyFont="1" applyBorder="1"/>
    <xf numFmtId="170" fontId="26" fillId="0" borderId="66" xfId="18" applyNumberFormat="1" applyFont="1" applyBorder="1"/>
    <xf numFmtId="0" fontId="26" fillId="0" borderId="49" xfId="25" applyFont="1" applyBorder="1"/>
    <xf numFmtId="170" fontId="26" fillId="0" borderId="67" xfId="18" applyNumberFormat="1" applyFont="1" applyBorder="1"/>
    <xf numFmtId="0" fontId="32" fillId="0" borderId="68" xfId="25" applyFont="1" applyBorder="1" applyAlignment="1">
      <alignment horizontal="right"/>
    </xf>
    <xf numFmtId="170" fontId="26" fillId="0" borderId="69" xfId="18" applyNumberFormat="1" applyFont="1" applyBorder="1"/>
    <xf numFmtId="170" fontId="26" fillId="0" borderId="70" xfId="18" applyNumberFormat="1" applyFont="1" applyBorder="1"/>
    <xf numFmtId="0" fontId="26" fillId="0" borderId="49" xfId="25" applyFont="1" applyBorder="1" applyAlignment="1">
      <alignment horizontal="right"/>
    </xf>
    <xf numFmtId="0" fontId="26" fillId="0" borderId="67" xfId="16" applyFont="1" applyBorder="1"/>
    <xf numFmtId="170" fontId="26" fillId="0" borderId="69" xfId="16" applyNumberFormat="1" applyFont="1" applyBorder="1"/>
    <xf numFmtId="0" fontId="26" fillId="0" borderId="71" xfId="16" applyFont="1" applyBorder="1"/>
    <xf numFmtId="0" fontId="26" fillId="0" borderId="72" xfId="16" applyFont="1" applyBorder="1"/>
    <xf numFmtId="0" fontId="26" fillId="0" borderId="73" xfId="16" applyFont="1" applyBorder="1"/>
    <xf numFmtId="0" fontId="32" fillId="0" borderId="71" xfId="25" applyFont="1" applyBorder="1" applyAlignment="1">
      <alignment horizontal="center"/>
    </xf>
    <xf numFmtId="170" fontId="32" fillId="0" borderId="74" xfId="18" applyNumberFormat="1" applyFont="1" applyBorder="1"/>
    <xf numFmtId="170" fontId="32" fillId="0" borderId="72" xfId="18" applyNumberFormat="1" applyFont="1" applyBorder="1"/>
    <xf numFmtId="0" fontId="32" fillId="0" borderId="75" xfId="25" applyFont="1" applyBorder="1"/>
    <xf numFmtId="170" fontId="32" fillId="20" borderId="46" xfId="18" applyNumberFormat="1" applyFont="1" applyFill="1" applyBorder="1"/>
    <xf numFmtId="170" fontId="32" fillId="20" borderId="76" xfId="18" applyNumberFormat="1" applyFont="1" applyFill="1" applyBorder="1"/>
    <xf numFmtId="170" fontId="32" fillId="20" borderId="77" xfId="18" applyNumberFormat="1" applyFont="1" applyFill="1" applyBorder="1"/>
    <xf numFmtId="0" fontId="32" fillId="0" borderId="38" xfId="25" applyFont="1" applyBorder="1"/>
    <xf numFmtId="170" fontId="32" fillId="20" borderId="79" xfId="18" applyNumberFormat="1" applyFont="1" applyFill="1" applyBorder="1"/>
    <xf numFmtId="170" fontId="32" fillId="20" borderId="80" xfId="18" applyNumberFormat="1" applyFont="1" applyFill="1" applyBorder="1"/>
    <xf numFmtId="170" fontId="32" fillId="20" borderId="40" xfId="18" applyNumberFormat="1" applyFont="1" applyFill="1" applyBorder="1"/>
    <xf numFmtId="0" fontId="32" fillId="21" borderId="82" xfId="25" applyFont="1" applyFill="1" applyBorder="1" applyAlignment="1">
      <alignment horizontal="center"/>
    </xf>
    <xf numFmtId="0" fontId="26" fillId="0" borderId="57" xfId="24" applyFont="1" applyBorder="1"/>
    <xf numFmtId="0" fontId="32" fillId="15" borderId="83" xfId="25" applyFont="1" applyFill="1" applyBorder="1" applyAlignment="1">
      <alignment horizontal="center"/>
    </xf>
    <xf numFmtId="0" fontId="26" fillId="0" borderId="31" xfId="24" applyFont="1" applyBorder="1"/>
    <xf numFmtId="0" fontId="26" fillId="0" borderId="33" xfId="24" applyFont="1" applyBorder="1"/>
    <xf numFmtId="0" fontId="26" fillId="0" borderId="59" xfId="24" applyFont="1" applyBorder="1"/>
    <xf numFmtId="0" fontId="32" fillId="0" borderId="49" xfId="25" applyFont="1" applyBorder="1" applyAlignment="1">
      <alignment horizontal="center"/>
    </xf>
    <xf numFmtId="2" fontId="26" fillId="0" borderId="67" xfId="24" applyNumberFormat="1" applyFont="1" applyBorder="1" applyAlignment="1">
      <alignment horizontal="right"/>
    </xf>
    <xf numFmtId="2" fontId="26" fillId="0" borderId="0" xfId="24" applyNumberFormat="1" applyFont="1" applyAlignment="1">
      <alignment horizontal="right"/>
    </xf>
    <xf numFmtId="2" fontId="26" fillId="0" borderId="84" xfId="24" applyNumberFormat="1" applyFont="1" applyBorder="1" applyAlignment="1">
      <alignment horizontal="right"/>
    </xf>
    <xf numFmtId="175" fontId="26" fillId="0" borderId="69" xfId="26" applyNumberFormat="1" applyFont="1" applyBorder="1"/>
    <xf numFmtId="170" fontId="26" fillId="0" borderId="67" xfId="18" applyNumberFormat="1" applyFont="1" applyBorder="1" applyAlignment="1">
      <alignment horizontal="right"/>
    </xf>
    <xf numFmtId="170" fontId="26" fillId="0" borderId="0" xfId="18" applyNumberFormat="1" applyFont="1" applyFill="1" applyBorder="1" applyAlignment="1">
      <alignment horizontal="right"/>
    </xf>
    <xf numFmtId="170" fontId="26" fillId="0" borderId="84" xfId="18" applyNumberFormat="1" applyFont="1" applyFill="1" applyBorder="1" applyAlignment="1">
      <alignment horizontal="right"/>
    </xf>
    <xf numFmtId="0" fontId="32" fillId="0" borderId="87" xfId="25" applyFont="1" applyBorder="1"/>
    <xf numFmtId="170" fontId="32" fillId="0" borderId="79" xfId="18" applyNumberFormat="1" applyFont="1" applyBorder="1"/>
    <xf numFmtId="170" fontId="32" fillId="0" borderId="40" xfId="18" applyNumberFormat="1" applyFont="1" applyBorder="1"/>
    <xf numFmtId="0" fontId="32" fillId="0" borderId="87" xfId="25" applyFont="1" applyBorder="1" applyAlignment="1">
      <alignment horizontal="center"/>
    </xf>
    <xf numFmtId="2" fontId="26" fillId="0" borderId="79" xfId="24" applyNumberFormat="1" applyFont="1" applyBorder="1" applyAlignment="1">
      <alignment horizontal="right"/>
    </xf>
    <xf numFmtId="2" fontId="26" fillId="0" borderId="39" xfId="24" applyNumberFormat="1" applyFont="1" applyBorder="1" applyAlignment="1">
      <alignment horizontal="right"/>
    </xf>
    <xf numFmtId="2" fontId="26" fillId="0" borderId="88" xfId="24" applyNumberFormat="1" applyFont="1" applyBorder="1" applyAlignment="1">
      <alignment horizontal="right"/>
    </xf>
    <xf numFmtId="0" fontId="26" fillId="0" borderId="0" xfId="16" applyFont="1" applyAlignment="1">
      <alignment horizontal="right"/>
    </xf>
    <xf numFmtId="175" fontId="26" fillId="0" borderId="89" xfId="18" applyNumberFormat="1" applyFont="1" applyFill="1" applyBorder="1" applyAlignment="1">
      <alignment horizontal="center"/>
    </xf>
    <xf numFmtId="0" fontId="32" fillId="0" borderId="50" xfId="16" applyFont="1" applyBorder="1" applyAlignment="1">
      <alignment horizontal="center" wrapText="1"/>
    </xf>
    <xf numFmtId="170" fontId="26" fillId="29" borderId="108" xfId="17" applyNumberFormat="1" applyFont="1" applyFill="1" applyBorder="1" applyAlignment="1" applyProtection="1">
      <alignment horizontal="left" indent="2"/>
      <protection locked="0"/>
    </xf>
    <xf numFmtId="174" fontId="26" fillId="0" borderId="37" xfId="24" applyNumberFormat="1" applyFont="1" applyBorder="1" applyAlignment="1">
      <alignment horizontal="right"/>
    </xf>
    <xf numFmtId="0" fontId="26" fillId="0" borderId="108" xfId="16" applyFont="1" applyBorder="1" applyAlignment="1" applyProtection="1">
      <alignment horizontal="left"/>
      <protection locked="0"/>
    </xf>
    <xf numFmtId="0" fontId="29" fillId="0" borderId="0" xfId="16" applyFont="1"/>
    <xf numFmtId="0" fontId="26" fillId="9" borderId="0" xfId="16" applyFont="1" applyFill="1"/>
    <xf numFmtId="37" fontId="26" fillId="9" borderId="0" xfId="16" applyNumberFormat="1" applyFont="1" applyFill="1"/>
    <xf numFmtId="0" fontId="26" fillId="41" borderId="34" xfId="24" applyFont="1" applyFill="1" applyBorder="1" applyAlignment="1">
      <alignment horizontal="center"/>
    </xf>
    <xf numFmtId="0" fontId="26" fillId="40" borderId="34" xfId="24" applyFont="1" applyFill="1" applyBorder="1" applyAlignment="1">
      <alignment horizontal="center"/>
    </xf>
    <xf numFmtId="0" fontId="32" fillId="10" borderId="117" xfId="16" applyFont="1" applyFill="1" applyBorder="1" applyAlignment="1">
      <alignment horizontal="right"/>
    </xf>
    <xf numFmtId="170" fontId="32" fillId="10" borderId="117" xfId="16" applyNumberFormat="1" applyFont="1" applyFill="1" applyBorder="1"/>
    <xf numFmtId="170" fontId="26" fillId="0" borderId="69" xfId="26" applyNumberFormat="1" applyFont="1" applyBorder="1"/>
    <xf numFmtId="170" fontId="26" fillId="0" borderId="70" xfId="26" applyNumberFormat="1" applyFont="1" applyBorder="1"/>
    <xf numFmtId="0" fontId="32" fillId="0" borderId="0" xfId="24" applyFont="1"/>
    <xf numFmtId="0" fontId="32" fillId="41" borderId="49" xfId="25" applyFont="1" applyFill="1" applyBorder="1" applyAlignment="1">
      <alignment horizontal="center"/>
    </xf>
    <xf numFmtId="0" fontId="26" fillId="0" borderId="46" xfId="24" applyFont="1" applyBorder="1" applyAlignment="1">
      <alignment horizontal="center"/>
    </xf>
    <xf numFmtId="0" fontId="1" fillId="0" borderId="31" xfId="16" applyBorder="1"/>
    <xf numFmtId="174" fontId="26" fillId="0" borderId="31" xfId="24" applyNumberFormat="1" applyFont="1" applyBorder="1" applyAlignment="1">
      <alignment horizontal="center"/>
    </xf>
    <xf numFmtId="174" fontId="32" fillId="0" borderId="36" xfId="24" applyNumberFormat="1" applyFont="1" applyBorder="1" applyAlignment="1">
      <alignment horizontal="center"/>
    </xf>
    <xf numFmtId="0" fontId="16" fillId="0" borderId="0" xfId="3" applyFont="1"/>
    <xf numFmtId="0" fontId="2" fillId="0" borderId="0" xfId="3" applyFont="1"/>
    <xf numFmtId="0" fontId="32" fillId="0" borderId="0" xfId="3" applyFont="1"/>
    <xf numFmtId="44" fontId="56" fillId="0" borderId="0" xfId="12" applyFont="1" applyFill="1" applyProtection="1"/>
    <xf numFmtId="44" fontId="14" fillId="0" borderId="0" xfId="12" applyFont="1" applyFill="1" applyProtection="1"/>
    <xf numFmtId="0" fontId="11" fillId="0" borderId="0" xfId="13" applyFont="1"/>
    <xf numFmtId="0" fontId="26" fillId="10" borderId="31" xfId="0" applyFont="1" applyFill="1" applyBorder="1"/>
    <xf numFmtId="44" fontId="38" fillId="0" borderId="0" xfId="12" applyFont="1" applyFill="1" applyProtection="1"/>
    <xf numFmtId="44" fontId="32" fillId="0" borderId="114" xfId="12" applyFont="1" applyBorder="1" applyAlignment="1" applyProtection="1">
      <alignment horizontal="center"/>
    </xf>
    <xf numFmtId="44" fontId="32" fillId="0" borderId="116" xfId="12" applyFont="1" applyBorder="1" applyAlignment="1" applyProtection="1">
      <alignment horizontal="center"/>
    </xf>
    <xf numFmtId="0" fontId="38" fillId="0" borderId="0" xfId="3" applyFont="1"/>
    <xf numFmtId="44" fontId="14" fillId="0" borderId="0" xfId="12" applyFont="1" applyProtection="1"/>
    <xf numFmtId="0" fontId="1" fillId="10" borderId="54" xfId="14" applyFill="1" applyBorder="1" applyAlignment="1">
      <alignment wrapText="1"/>
    </xf>
    <xf numFmtId="44" fontId="26" fillId="10" borderId="55" xfId="12" applyFont="1" applyFill="1" applyBorder="1" applyAlignment="1" applyProtection="1">
      <alignment horizontal="center"/>
    </xf>
    <xf numFmtId="44" fontId="26" fillId="0" borderId="0" xfId="12" applyFont="1" applyProtection="1"/>
    <xf numFmtId="44" fontId="15" fillId="10" borderId="55" xfId="12" applyFont="1" applyFill="1" applyBorder="1" applyProtection="1"/>
    <xf numFmtId="44" fontId="32" fillId="0" borderId="0" xfId="12" applyFont="1" applyBorder="1" applyAlignment="1" applyProtection="1"/>
    <xf numFmtId="44" fontId="32" fillId="0" borderId="0" xfId="12" applyFont="1" applyFill="1" applyBorder="1" applyAlignment="1" applyProtection="1"/>
    <xf numFmtId="44" fontId="29" fillId="0" borderId="0" xfId="12" applyFont="1" applyAlignment="1" applyProtection="1">
      <alignment horizontal="left"/>
    </xf>
    <xf numFmtId="44" fontId="26" fillId="0" borderId="0" xfId="12" applyFont="1" applyAlignment="1" applyProtection="1">
      <alignment horizontal="center"/>
    </xf>
    <xf numFmtId="0" fontId="8" fillId="0" borderId="62" xfId="14" applyFont="1" applyBorder="1" applyAlignment="1">
      <alignment horizontal="right" wrapText="1"/>
    </xf>
    <xf numFmtId="44" fontId="27" fillId="10" borderId="63" xfId="12" applyFont="1" applyFill="1" applyBorder="1" applyProtection="1"/>
    <xf numFmtId="0" fontId="1" fillId="0" borderId="0" xfId="14" applyAlignment="1">
      <alignment wrapText="1"/>
    </xf>
    <xf numFmtId="44" fontId="15" fillId="0" borderId="0" xfId="12" applyFont="1" applyProtection="1"/>
    <xf numFmtId="0" fontId="1" fillId="18" borderId="31" xfId="0" applyFont="1" applyFill="1" applyBorder="1" applyAlignment="1" applyProtection="1">
      <alignment horizontal="center" wrapText="1"/>
      <protection locked="0"/>
    </xf>
    <xf numFmtId="3" fontId="1" fillId="6" borderId="31" xfId="18" applyNumberFormat="1" applyFont="1" applyFill="1" applyBorder="1" applyAlignment="1" applyProtection="1">
      <alignment horizontal="left" indent="2"/>
      <protection locked="0"/>
    </xf>
    <xf numFmtId="9" fontId="1" fillId="18" borderId="31" xfId="0" applyNumberFormat="1" applyFont="1" applyFill="1" applyBorder="1" applyAlignment="1">
      <alignment horizontal="center"/>
    </xf>
    <xf numFmtId="3" fontId="1" fillId="18" borderId="31" xfId="18" applyNumberFormat="1" applyFont="1" applyFill="1" applyBorder="1" applyAlignment="1" applyProtection="1">
      <alignment horizontal="left" indent="2"/>
      <protection locked="0"/>
    </xf>
    <xf numFmtId="0" fontId="1" fillId="18" borderId="31" xfId="0" applyFont="1" applyFill="1" applyBorder="1" applyAlignment="1">
      <alignment horizontal="center"/>
    </xf>
    <xf numFmtId="0" fontId="15" fillId="0" borderId="67" xfId="13" applyFont="1" applyBorder="1"/>
    <xf numFmtId="44" fontId="15" fillId="0" borderId="67" xfId="12" applyFont="1" applyBorder="1" applyProtection="1"/>
    <xf numFmtId="44" fontId="15" fillId="0" borderId="67" xfId="12" applyFont="1" applyFill="1" applyBorder="1" applyProtection="1"/>
    <xf numFmtId="3" fontId="11" fillId="0" borderId="31" xfId="0" applyNumberFormat="1" applyFont="1" applyBorder="1" applyProtection="1">
      <protection locked="0"/>
    </xf>
    <xf numFmtId="3" fontId="1" fillId="18" borderId="46" xfId="18" applyNumberFormat="1" applyFont="1" applyFill="1" applyBorder="1" applyProtection="1">
      <protection locked="0"/>
    </xf>
    <xf numFmtId="0" fontId="1" fillId="18" borderId="46" xfId="0" applyFont="1" applyFill="1" applyBorder="1" applyAlignment="1">
      <alignment horizontal="center"/>
    </xf>
    <xf numFmtId="9" fontId="1" fillId="6" borderId="31" xfId="27" applyFont="1" applyFill="1" applyBorder="1" applyAlignment="1" applyProtection="1">
      <alignment horizontal="center"/>
      <protection locked="0"/>
    </xf>
    <xf numFmtId="0" fontId="8" fillId="0" borderId="31" xfId="14" applyFont="1" applyBorder="1" applyProtection="1">
      <protection locked="0"/>
    </xf>
    <xf numFmtId="44" fontId="11" fillId="10" borderId="31" xfId="13" applyNumberFormat="1" applyFont="1" applyFill="1" applyBorder="1"/>
    <xf numFmtId="0" fontId="11" fillId="6" borderId="31" xfId="13" applyFont="1" applyFill="1" applyBorder="1" applyProtection="1">
      <protection locked="0"/>
    </xf>
    <xf numFmtId="0" fontId="8" fillId="18" borderId="0" xfId="0" applyFont="1" applyFill="1" applyProtection="1">
      <protection locked="0"/>
    </xf>
    <xf numFmtId="170" fontId="34" fillId="18" borderId="0" xfId="18" applyNumberFormat="1" applyFont="1" applyFill="1" applyBorder="1" applyProtection="1"/>
    <xf numFmtId="0" fontId="8" fillId="18" borderId="0" xfId="0" applyFont="1" applyFill="1"/>
    <xf numFmtId="0" fontId="1" fillId="18" borderId="0" xfId="0" applyFont="1" applyFill="1" applyProtection="1">
      <protection locked="0"/>
    </xf>
    <xf numFmtId="170" fontId="1" fillId="18" borderId="0" xfId="18" applyNumberFormat="1" applyFont="1" applyFill="1" applyBorder="1" applyProtection="1"/>
    <xf numFmtId="170" fontId="1" fillId="18" borderId="0" xfId="18" applyNumberFormat="1" applyFont="1" applyFill="1" applyBorder="1" applyAlignment="1" applyProtection="1">
      <alignment horizontal="left" indent="2"/>
    </xf>
    <xf numFmtId="0" fontId="8" fillId="18" borderId="32" xfId="0" applyFont="1" applyFill="1" applyBorder="1" applyProtection="1">
      <protection locked="0"/>
    </xf>
    <xf numFmtId="0" fontId="8" fillId="18" borderId="32" xfId="0" applyFont="1" applyFill="1" applyBorder="1"/>
    <xf numFmtId="0" fontId="1" fillId="0" borderId="0" xfId="0" applyFont="1" applyProtection="1">
      <protection locked="0"/>
    </xf>
    <xf numFmtId="0" fontId="1" fillId="0" borderId="31" xfId="0" applyFont="1" applyBorder="1" applyProtection="1">
      <protection locked="0"/>
    </xf>
    <xf numFmtId="0" fontId="1" fillId="0" borderId="31" xfId="0" applyFont="1" applyBorder="1"/>
    <xf numFmtId="0" fontId="13" fillId="18" borderId="54" xfId="0" applyFont="1" applyFill="1" applyBorder="1" applyProtection="1">
      <protection locked="0"/>
    </xf>
    <xf numFmtId="0" fontId="1" fillId="18" borderId="55" xfId="0" applyFont="1" applyFill="1" applyBorder="1" applyAlignment="1" applyProtection="1">
      <alignment horizontal="center" wrapText="1"/>
      <protection locked="0"/>
    </xf>
    <xf numFmtId="0" fontId="8" fillId="0" borderId="54" xfId="0" applyFont="1" applyBorder="1" applyProtection="1">
      <protection locked="0"/>
    </xf>
    <xf numFmtId="0" fontId="1" fillId="0" borderId="55" xfId="0" applyFont="1" applyBorder="1"/>
    <xf numFmtId="0" fontId="1" fillId="18" borderId="54" xfId="0" applyFont="1" applyFill="1" applyBorder="1" applyProtection="1">
      <protection locked="0"/>
    </xf>
    <xf numFmtId="3" fontId="1" fillId="18" borderId="55" xfId="18" applyNumberFormat="1" applyFont="1" applyFill="1" applyBorder="1" applyAlignment="1" applyProtection="1">
      <alignment horizontal="left" indent="2"/>
    </xf>
    <xf numFmtId="0" fontId="8" fillId="18" borderId="54" xfId="0" applyFont="1" applyFill="1" applyBorder="1" applyProtection="1">
      <protection locked="0"/>
    </xf>
    <xf numFmtId="0" fontId="1" fillId="18" borderId="54" xfId="0" applyFont="1" applyFill="1" applyBorder="1" applyAlignment="1" applyProtection="1">
      <alignment horizontal="left" indent="1"/>
      <protection locked="0"/>
    </xf>
    <xf numFmtId="0" fontId="1" fillId="18" borderId="54" xfId="0" applyFont="1" applyFill="1" applyBorder="1" applyAlignment="1" applyProtection="1">
      <alignment horizontal="left" wrapText="1" indent="1"/>
      <protection locked="0"/>
    </xf>
    <xf numFmtId="0" fontId="11" fillId="0" borderId="54" xfId="0" applyFont="1" applyBorder="1" applyProtection="1">
      <protection locked="0"/>
    </xf>
    <xf numFmtId="0" fontId="8" fillId="18" borderId="75" xfId="0" applyFont="1" applyFill="1" applyBorder="1" applyProtection="1">
      <protection locked="0"/>
    </xf>
    <xf numFmtId="3" fontId="1" fillId="18" borderId="55" xfId="18" applyNumberFormat="1" applyFont="1" applyFill="1" applyBorder="1" applyAlignment="1" applyProtection="1">
      <alignment horizontal="left" indent="2"/>
      <protection locked="0"/>
    </xf>
    <xf numFmtId="0" fontId="8" fillId="0" borderId="54" xfId="14" applyFont="1" applyBorder="1" applyAlignment="1" applyProtection="1">
      <alignment wrapText="1"/>
      <protection locked="0"/>
    </xf>
    <xf numFmtId="0" fontId="8" fillId="0" borderId="55" xfId="14" applyFont="1" applyBorder="1" applyProtection="1">
      <protection locked="0"/>
    </xf>
    <xf numFmtId="0" fontId="1" fillId="10" borderId="54" xfId="14" applyFill="1" applyBorder="1" applyProtection="1">
      <protection locked="0"/>
    </xf>
    <xf numFmtId="171" fontId="11" fillId="10" borderId="55" xfId="13" applyNumberFormat="1" applyFont="1" applyFill="1" applyBorder="1"/>
    <xf numFmtId="0" fontId="34" fillId="6" borderId="54" xfId="14" applyFont="1" applyFill="1" applyBorder="1" applyProtection="1">
      <protection locked="0"/>
    </xf>
    <xf numFmtId="0" fontId="11" fillId="6" borderId="55" xfId="13" applyFont="1" applyFill="1" applyBorder="1" applyProtection="1">
      <protection locked="0"/>
    </xf>
    <xf numFmtId="0" fontId="17" fillId="10" borderId="62" xfId="13" applyFont="1" applyFill="1" applyBorder="1" applyAlignment="1" applyProtection="1">
      <alignment horizontal="right"/>
      <protection locked="0"/>
    </xf>
    <xf numFmtId="7" fontId="17" fillId="10" borderId="95" xfId="13" applyNumberFormat="1" applyFont="1" applyFill="1" applyBorder="1" applyProtection="1">
      <protection locked="0"/>
    </xf>
    <xf numFmtId="44" fontId="17" fillId="10" borderId="95" xfId="13" applyNumberFormat="1" applyFont="1" applyFill="1" applyBorder="1" applyProtection="1">
      <protection locked="0"/>
    </xf>
    <xf numFmtId="0" fontId="11" fillId="0" borderId="40" xfId="13" applyFont="1" applyBorder="1"/>
    <xf numFmtId="0" fontId="1" fillId="0" borderId="54" xfId="14" applyBorder="1" applyAlignment="1" applyProtection="1">
      <alignment wrapText="1"/>
      <protection locked="0"/>
    </xf>
    <xf numFmtId="0" fontId="1" fillId="0" borderId="54" xfId="14" applyBorder="1" applyProtection="1">
      <protection locked="0"/>
    </xf>
    <xf numFmtId="0" fontId="1" fillId="0" borderId="62" xfId="14" applyBorder="1" applyProtection="1">
      <protection locked="0"/>
    </xf>
    <xf numFmtId="0" fontId="1" fillId="0" borderId="54" xfId="3" applyFont="1" applyBorder="1" applyProtection="1">
      <protection locked="0"/>
    </xf>
    <xf numFmtId="44" fontId="1" fillId="0" borderId="31" xfId="12" applyFont="1" applyBorder="1" applyProtection="1"/>
    <xf numFmtId="44" fontId="1" fillId="10" borderId="55" xfId="1" applyFont="1" applyFill="1" applyBorder="1" applyProtection="1"/>
    <xf numFmtId="10" fontId="1" fillId="0" borderId="54" xfId="3" applyNumberFormat="1" applyFont="1" applyBorder="1" applyProtection="1">
      <protection locked="0"/>
    </xf>
    <xf numFmtId="0" fontId="1" fillId="10" borderId="55" xfId="12" applyNumberFormat="1" applyFont="1" applyFill="1" applyBorder="1" applyProtection="1">
      <protection locked="0"/>
    </xf>
    <xf numFmtId="171" fontId="1" fillId="10" borderId="55" xfId="15" applyNumberFormat="1" applyFont="1" applyFill="1" applyBorder="1" applyProtection="1">
      <protection locked="0"/>
    </xf>
    <xf numFmtId="44" fontId="34" fillId="0" borderId="31" xfId="12" quotePrefix="1" applyFont="1" applyBorder="1" applyAlignment="1" applyProtection="1">
      <alignment horizontal="left"/>
    </xf>
    <xf numFmtId="0" fontId="11" fillId="0" borderId="62" xfId="13" applyFont="1" applyBorder="1" applyProtection="1">
      <protection locked="0"/>
    </xf>
    <xf numFmtId="44" fontId="11" fillId="0" borderId="95" xfId="12" applyFont="1" applyBorder="1" applyProtection="1"/>
    <xf numFmtId="44" fontId="11" fillId="10" borderId="63" xfId="12" applyFont="1" applyFill="1" applyBorder="1" applyProtection="1"/>
    <xf numFmtId="9" fontId="1" fillId="10" borderId="55" xfId="15" applyFont="1" applyFill="1" applyBorder="1" applyProtection="1">
      <protection locked="0"/>
    </xf>
    <xf numFmtId="0" fontId="1" fillId="0" borderId="62" xfId="3" applyFont="1" applyBorder="1" applyProtection="1">
      <protection locked="0"/>
    </xf>
    <xf numFmtId="44" fontId="34" fillId="0" borderId="95" xfId="12" quotePrefix="1" applyFont="1" applyBorder="1" applyAlignment="1" applyProtection="1">
      <alignment horizontal="left"/>
    </xf>
    <xf numFmtId="44" fontId="1" fillId="0" borderId="95" xfId="12" applyFont="1" applyBorder="1" applyProtection="1"/>
    <xf numFmtId="44" fontId="1" fillId="10" borderId="63" xfId="1" applyFont="1" applyFill="1" applyBorder="1" applyProtection="1"/>
    <xf numFmtId="44" fontId="1" fillId="0" borderId="31" xfId="12" applyFont="1" applyBorder="1" applyProtection="1">
      <protection locked="0"/>
    </xf>
    <xf numFmtId="44" fontId="1" fillId="6" borderId="55" xfId="1" applyFont="1" applyFill="1" applyBorder="1" applyProtection="1">
      <protection locked="0"/>
    </xf>
    <xf numFmtId="44" fontId="1" fillId="0" borderId="55" xfId="1" applyFont="1" applyBorder="1" applyProtection="1">
      <protection locked="0"/>
    </xf>
    <xf numFmtId="44" fontId="8" fillId="10" borderId="95" xfId="12" applyFont="1" applyFill="1" applyBorder="1" applyAlignment="1" applyProtection="1">
      <alignment horizontal="right"/>
    </xf>
    <xf numFmtId="44" fontId="8" fillId="10" borderId="63" xfId="1" applyFont="1" applyFill="1" applyBorder="1" applyProtection="1"/>
    <xf numFmtId="0" fontId="8" fillId="10" borderId="52" xfId="13" applyFont="1" applyFill="1" applyBorder="1" applyAlignment="1">
      <alignment horizontal="right"/>
    </xf>
    <xf numFmtId="44" fontId="17" fillId="10" borderId="60" xfId="12" applyFont="1" applyFill="1" applyBorder="1" applyProtection="1"/>
    <xf numFmtId="44" fontId="11" fillId="0" borderId="53" xfId="12" applyFont="1" applyFill="1" applyBorder="1" applyProtection="1"/>
    <xf numFmtId="0" fontId="8" fillId="10" borderId="62" xfId="13" applyFont="1" applyFill="1" applyBorder="1" applyAlignment="1">
      <alignment horizontal="right"/>
    </xf>
    <xf numFmtId="44" fontId="17" fillId="10" borderId="95" xfId="12" applyFont="1" applyFill="1" applyBorder="1" applyProtection="1"/>
    <xf numFmtId="44" fontId="11" fillId="0" borderId="63" xfId="12" applyFont="1" applyFill="1" applyBorder="1" applyProtection="1"/>
    <xf numFmtId="0" fontId="17" fillId="27" borderId="35" xfId="13" applyFont="1" applyFill="1" applyBorder="1"/>
    <xf numFmtId="44" fontId="17" fillId="27" borderId="37" xfId="13" applyNumberFormat="1" applyFont="1" applyFill="1" applyBorder="1" applyAlignment="1">
      <alignment horizontal="center" vertical="center"/>
    </xf>
    <xf numFmtId="0" fontId="17" fillId="27" borderId="38" xfId="13" applyFont="1" applyFill="1" applyBorder="1"/>
    <xf numFmtId="0" fontId="17" fillId="27" borderId="40" xfId="13" applyFont="1" applyFill="1" applyBorder="1" applyAlignment="1">
      <alignment horizontal="center" vertical="center"/>
    </xf>
    <xf numFmtId="44" fontId="8" fillId="10" borderId="47" xfId="12" applyFont="1" applyFill="1" applyBorder="1" applyAlignment="1" applyProtection="1">
      <alignment horizontal="right"/>
    </xf>
    <xf numFmtId="44" fontId="1" fillId="10" borderId="51" xfId="1" applyFont="1" applyFill="1" applyBorder="1" applyProtection="1"/>
    <xf numFmtId="0" fontId="1" fillId="10" borderId="54" xfId="0" applyFont="1" applyFill="1" applyBorder="1" applyAlignment="1" applyProtection="1">
      <alignment horizontal="right" indent="1"/>
      <protection locked="0"/>
    </xf>
    <xf numFmtId="3" fontId="1" fillId="10" borderId="31" xfId="18" applyNumberFormat="1" applyFont="1" applyFill="1" applyBorder="1" applyAlignment="1" applyProtection="1">
      <alignment horizontal="left" indent="2"/>
      <protection locked="0"/>
    </xf>
    <xf numFmtId="9" fontId="1" fillId="10" borderId="31" xfId="0" applyNumberFormat="1" applyFont="1" applyFill="1" applyBorder="1" applyAlignment="1">
      <alignment horizontal="center"/>
    </xf>
    <xf numFmtId="3" fontId="1" fillId="10" borderId="55" xfId="18" applyNumberFormat="1" applyFont="1" applyFill="1" applyBorder="1" applyAlignment="1" applyProtection="1">
      <alignment horizontal="left" indent="2"/>
    </xf>
    <xf numFmtId="0" fontId="8" fillId="10" borderId="54" xfId="0" applyFont="1" applyFill="1" applyBorder="1" applyProtection="1">
      <protection locked="0"/>
    </xf>
    <xf numFmtId="3" fontId="8" fillId="10" borderId="31" xfId="18" applyNumberFormat="1" applyFont="1" applyFill="1" applyBorder="1" applyAlignment="1" applyProtection="1">
      <alignment horizontal="left" indent="2"/>
      <protection locked="0"/>
    </xf>
    <xf numFmtId="3" fontId="1" fillId="10" borderId="31" xfId="18" applyNumberFormat="1" applyFont="1" applyFill="1" applyBorder="1" applyAlignment="1" applyProtection="1">
      <alignment horizontal="left" indent="2"/>
    </xf>
    <xf numFmtId="0" fontId="8" fillId="10" borderId="64" xfId="0" applyFont="1" applyFill="1" applyBorder="1" applyProtection="1">
      <protection locked="0"/>
    </xf>
    <xf numFmtId="3" fontId="8" fillId="10" borderId="43" xfId="18" applyNumberFormat="1" applyFont="1" applyFill="1" applyBorder="1" applyAlignment="1" applyProtection="1">
      <alignment horizontal="left" indent="2"/>
    </xf>
    <xf numFmtId="9" fontId="1" fillId="10" borderId="43" xfId="0" applyNumberFormat="1" applyFont="1" applyFill="1" applyBorder="1" applyAlignment="1">
      <alignment horizontal="center"/>
    </xf>
    <xf numFmtId="3" fontId="1" fillId="10" borderId="122" xfId="18" applyNumberFormat="1" applyFont="1" applyFill="1" applyBorder="1" applyAlignment="1" applyProtection="1">
      <alignment horizontal="left" indent="2"/>
    </xf>
    <xf numFmtId="0" fontId="8" fillId="10" borderId="44" xfId="0" applyFont="1" applyFill="1" applyBorder="1" applyProtection="1">
      <protection locked="0"/>
    </xf>
    <xf numFmtId="3" fontId="1" fillId="10" borderId="45" xfId="18" applyNumberFormat="1" applyFont="1" applyFill="1" applyBorder="1" applyAlignment="1" applyProtection="1">
      <alignment horizontal="left" indent="2"/>
    </xf>
    <xf numFmtId="0" fontId="1" fillId="10" borderId="45" xfId="0" applyFont="1" applyFill="1" applyBorder="1"/>
    <xf numFmtId="3" fontId="1" fillId="10" borderId="81" xfId="18" applyNumberFormat="1" applyFont="1" applyFill="1" applyBorder="1" applyAlignment="1" applyProtection="1">
      <alignment horizontal="left" indent="2"/>
    </xf>
    <xf numFmtId="3" fontId="1" fillId="6" borderId="31" xfId="18" applyNumberFormat="1" applyFont="1" applyFill="1" applyBorder="1" applyAlignment="1" applyProtection="1">
      <alignment horizontal="left" indent="2"/>
    </xf>
    <xf numFmtId="0" fontId="8" fillId="18" borderId="32" xfId="15" applyNumberFormat="1" applyFont="1" applyFill="1" applyBorder="1" applyProtection="1"/>
    <xf numFmtId="0" fontId="33" fillId="18" borderId="0" xfId="0" applyFont="1" applyFill="1" applyAlignment="1" applyProtection="1">
      <alignment horizontal="left"/>
      <protection locked="0"/>
    </xf>
    <xf numFmtId="0" fontId="2" fillId="0" borderId="0" xfId="4" applyFont="1"/>
    <xf numFmtId="0" fontId="1" fillId="0" borderId="0" xfId="4" applyFont="1"/>
    <xf numFmtId="166" fontId="1" fillId="10" borderId="0" xfId="6" applyNumberFormat="1" applyFont="1" applyFill="1" applyProtection="1"/>
    <xf numFmtId="171" fontId="1" fillId="10" borderId="0" xfId="7" applyNumberFormat="1" applyFont="1" applyFill="1" applyProtection="1">
      <protection locked="0"/>
    </xf>
    <xf numFmtId="166" fontId="1" fillId="10" borderId="0" xfId="4" applyNumberFormat="1" applyFont="1" applyFill="1" applyProtection="1">
      <protection locked="0"/>
    </xf>
    <xf numFmtId="8" fontId="1" fillId="14" borderId="0" xfId="4" applyNumberFormat="1" applyFont="1" applyFill="1"/>
    <xf numFmtId="0" fontId="8" fillId="15" borderId="35" xfId="4" applyFont="1" applyFill="1" applyBorder="1"/>
    <xf numFmtId="8" fontId="8" fillId="15" borderId="36" xfId="4" applyNumberFormat="1" applyFont="1" applyFill="1" applyBorder="1" applyAlignment="1">
      <alignment horizontal="center"/>
    </xf>
    <xf numFmtId="0" fontId="8" fillId="15" borderId="36" xfId="4" applyFont="1" applyFill="1" applyBorder="1" applyAlignment="1">
      <alignment horizontal="center"/>
    </xf>
    <xf numFmtId="0" fontId="8" fillId="15" borderId="37" xfId="4" applyFont="1" applyFill="1" applyBorder="1" applyAlignment="1">
      <alignment horizontal="center"/>
    </xf>
    <xf numFmtId="0" fontId="8" fillId="15" borderId="38" xfId="4" applyFont="1" applyFill="1" applyBorder="1"/>
    <xf numFmtId="44" fontId="1" fillId="15" borderId="39" xfId="4" applyNumberFormat="1" applyFont="1" applyFill="1" applyBorder="1" applyAlignment="1">
      <alignment horizontal="center"/>
    </xf>
    <xf numFmtId="44" fontId="1" fillId="15" borderId="40" xfId="4" applyNumberFormat="1" applyFont="1" applyFill="1" applyBorder="1" applyAlignment="1">
      <alignment horizontal="center"/>
    </xf>
    <xf numFmtId="174" fontId="26" fillId="0" borderId="0" xfId="24" applyNumberFormat="1" applyFont="1" applyAlignment="1">
      <alignment horizontal="center"/>
    </xf>
    <xf numFmtId="0" fontId="26" fillId="0" borderId="0" xfId="24" applyFont="1" applyAlignment="1">
      <alignment horizontal="center"/>
    </xf>
    <xf numFmtId="170" fontId="26" fillId="0" borderId="0" xfId="18" applyNumberFormat="1" applyFont="1" applyBorder="1"/>
    <xf numFmtId="170" fontId="32" fillId="0" borderId="0" xfId="18" applyNumberFormat="1" applyFont="1" applyBorder="1"/>
    <xf numFmtId="0" fontId="26" fillId="0" borderId="0" xfId="24" applyFont="1"/>
    <xf numFmtId="170" fontId="32" fillId="0" borderId="0" xfId="18" applyNumberFormat="1" applyFont="1" applyFill="1" applyBorder="1"/>
    <xf numFmtId="0" fontId="26" fillId="0" borderId="58" xfId="16" applyFont="1" applyBorder="1"/>
    <xf numFmtId="0" fontId="32" fillId="29" borderId="50" xfId="16" applyFont="1" applyFill="1" applyBorder="1" applyAlignment="1" applyProtection="1">
      <alignment horizontal="center" wrapText="1"/>
      <protection locked="0"/>
    </xf>
    <xf numFmtId="0" fontId="26" fillId="0" borderId="50" xfId="16" applyFont="1" applyBorder="1"/>
    <xf numFmtId="170" fontId="32" fillId="10" borderId="50" xfId="17" applyNumberFormat="1" applyFont="1" applyFill="1" applyBorder="1" applyAlignment="1"/>
    <xf numFmtId="170" fontId="26" fillId="29" borderId="108" xfId="17" applyNumberFormat="1" applyFont="1" applyFill="1" applyBorder="1" applyAlignment="1" applyProtection="1">
      <alignment horizontal="left"/>
      <protection locked="0"/>
    </xf>
    <xf numFmtId="170" fontId="32" fillId="33" borderId="86" xfId="17" applyNumberFormat="1" applyFont="1" applyFill="1" applyBorder="1" applyAlignment="1"/>
    <xf numFmtId="0" fontId="32" fillId="0" borderId="50" xfId="16" applyFont="1" applyBorder="1"/>
    <xf numFmtId="0" fontId="26" fillId="0" borderId="86" xfId="16" applyFont="1" applyBorder="1" applyProtection="1">
      <protection locked="0"/>
    </xf>
    <xf numFmtId="0" fontId="26" fillId="0" borderId="90" xfId="16" applyFont="1" applyBorder="1" applyProtection="1">
      <protection locked="0"/>
    </xf>
    <xf numFmtId="0" fontId="32" fillId="10" borderId="50" xfId="16" applyFont="1" applyFill="1" applyBorder="1" applyAlignment="1">
      <alignment horizontal="right"/>
    </xf>
    <xf numFmtId="0" fontId="26" fillId="0" borderId="86" xfId="16" applyFont="1" applyBorder="1" applyAlignment="1">
      <alignment horizontal="left"/>
    </xf>
    <xf numFmtId="49" fontId="55" fillId="0" borderId="86" xfId="20" applyNumberFormat="1" applyFont="1" applyBorder="1" applyAlignment="1" applyProtection="1">
      <alignment horizontal="left"/>
      <protection locked="0"/>
    </xf>
    <xf numFmtId="49" fontId="55" fillId="0" borderId="86" xfId="20" applyNumberFormat="1" applyFont="1" applyBorder="1" applyProtection="1">
      <protection locked="0"/>
    </xf>
    <xf numFmtId="49" fontId="52" fillId="10" borderId="50" xfId="20" applyNumberFormat="1" applyFont="1" applyFill="1" applyBorder="1" applyAlignment="1">
      <alignment horizontal="right"/>
    </xf>
    <xf numFmtId="170" fontId="32" fillId="10" borderId="50" xfId="16" applyNumberFormat="1" applyFont="1" applyFill="1" applyBorder="1"/>
    <xf numFmtId="0" fontId="1" fillId="0" borderId="36" xfId="16" applyBorder="1"/>
    <xf numFmtId="170" fontId="32" fillId="0" borderId="70" xfId="16" applyNumberFormat="1" applyFont="1" applyBorder="1"/>
    <xf numFmtId="170" fontId="32" fillId="0" borderId="58" xfId="16" applyNumberFormat="1" applyFont="1" applyBorder="1"/>
    <xf numFmtId="0" fontId="26" fillId="0" borderId="47" xfId="16" applyFont="1" applyBorder="1" applyAlignment="1">
      <alignment horizontal="left"/>
    </xf>
    <xf numFmtId="0" fontId="32" fillId="0" borderId="85" xfId="16" applyFont="1" applyBorder="1"/>
    <xf numFmtId="170" fontId="32" fillId="0" borderId="85" xfId="17" applyNumberFormat="1" applyFont="1" applyFill="1" applyBorder="1" applyAlignment="1">
      <alignment horizontal="left" indent="2"/>
    </xf>
    <xf numFmtId="0" fontId="26" fillId="0" borderId="108" xfId="16" applyFont="1" applyBorder="1" applyProtection="1">
      <protection locked="0"/>
    </xf>
    <xf numFmtId="0" fontId="26" fillId="0" borderId="85" xfId="16" applyFont="1" applyBorder="1" applyAlignment="1" applyProtection="1">
      <alignment horizontal="left"/>
      <protection locked="0"/>
    </xf>
    <xf numFmtId="170" fontId="26" fillId="29" borderId="85" xfId="17" applyNumberFormat="1" applyFont="1" applyFill="1" applyBorder="1" applyAlignment="1" applyProtection="1">
      <alignment horizontal="left"/>
      <protection locked="0"/>
    </xf>
    <xf numFmtId="0" fontId="51" fillId="40" borderId="50" xfId="16" applyFont="1" applyFill="1" applyBorder="1" applyAlignment="1">
      <alignment horizontal="center"/>
    </xf>
    <xf numFmtId="0" fontId="26" fillId="0" borderId="85" xfId="16" applyFont="1" applyBorder="1" applyProtection="1">
      <protection locked="0"/>
    </xf>
    <xf numFmtId="170" fontId="26" fillId="29" borderId="85" xfId="17" applyNumberFormat="1" applyFont="1" applyFill="1" applyBorder="1" applyAlignment="1" applyProtection="1">
      <alignment horizontal="left" indent="2"/>
      <protection locked="0"/>
    </xf>
    <xf numFmtId="0" fontId="51" fillId="41" borderId="50" xfId="16" applyFont="1" applyFill="1" applyBorder="1" applyAlignment="1">
      <alignment horizontal="center"/>
    </xf>
    <xf numFmtId="9" fontId="32" fillId="10" borderId="50" xfId="19" applyFont="1" applyFill="1" applyBorder="1" applyAlignment="1">
      <alignment horizontal="right"/>
    </xf>
    <xf numFmtId="170" fontId="32" fillId="10" borderId="50" xfId="17" applyNumberFormat="1" applyFont="1" applyFill="1" applyBorder="1" applyAlignment="1">
      <alignment horizontal="left"/>
    </xf>
    <xf numFmtId="0" fontId="32" fillId="0" borderId="85" xfId="16" applyFont="1" applyBorder="1" applyAlignment="1">
      <alignment horizontal="right"/>
    </xf>
    <xf numFmtId="170" fontId="32" fillId="0" borderId="85" xfId="17" applyNumberFormat="1" applyFont="1" applyFill="1" applyBorder="1" applyAlignment="1"/>
    <xf numFmtId="0" fontId="26" fillId="0" borderId="108" xfId="16" applyFont="1" applyBorder="1" applyAlignment="1">
      <alignment horizontal="left"/>
    </xf>
    <xf numFmtId="170" fontId="32" fillId="33" borderId="108" xfId="17" applyNumberFormat="1" applyFont="1" applyFill="1" applyBorder="1" applyAlignment="1"/>
    <xf numFmtId="49" fontId="55" fillId="0" borderId="85" xfId="20" applyNumberFormat="1" applyFont="1" applyBorder="1" applyAlignment="1" applyProtection="1">
      <alignment horizontal="left"/>
      <protection locked="0"/>
    </xf>
    <xf numFmtId="0" fontId="51" fillId="35" borderId="50" xfId="16" applyFont="1" applyFill="1" applyBorder="1" applyAlignment="1">
      <alignment horizontal="center"/>
    </xf>
    <xf numFmtId="170" fontId="26" fillId="35" borderId="50" xfId="17" applyNumberFormat="1" applyFont="1" applyFill="1" applyBorder="1" applyAlignment="1">
      <alignment horizontal="left" indent="2"/>
    </xf>
    <xf numFmtId="0" fontId="57" fillId="0" borderId="0" xfId="0" applyFont="1"/>
    <xf numFmtId="0" fontId="2" fillId="0" borderId="0" xfId="21" applyFont="1" applyAlignment="1">
      <alignment horizontal="left" vertical="center" wrapText="1"/>
    </xf>
    <xf numFmtId="0" fontId="39" fillId="39" borderId="32" xfId="21" applyFont="1" applyFill="1" applyBorder="1" applyAlignment="1" applyProtection="1">
      <alignment horizontal="left" vertical="center" wrapText="1"/>
      <protection locked="0"/>
    </xf>
    <xf numFmtId="172" fontId="1" fillId="0" borderId="64" xfId="9" applyFont="1" applyBorder="1" applyAlignment="1" applyProtection="1">
      <alignment horizontal="center"/>
      <protection locked="0"/>
    </xf>
    <xf numFmtId="172" fontId="1" fillId="0" borderId="68" xfId="9" applyFont="1" applyBorder="1" applyAlignment="1" applyProtection="1">
      <alignment horizontal="center"/>
      <protection locked="0"/>
    </xf>
    <xf numFmtId="172" fontId="1" fillId="0" borderId="75" xfId="9" applyFont="1" applyBorder="1" applyAlignment="1" applyProtection="1">
      <alignment horizontal="center"/>
      <protection locked="0"/>
    </xf>
    <xf numFmtId="172" fontId="1" fillId="0" borderId="87" xfId="9" applyFont="1" applyBorder="1" applyAlignment="1" applyProtection="1">
      <alignment horizontal="center"/>
      <protection locked="0"/>
    </xf>
    <xf numFmtId="44" fontId="1" fillId="0" borderId="96" xfId="1" applyFont="1" applyBorder="1" applyAlignment="1">
      <alignment horizontal="center"/>
    </xf>
    <xf numFmtId="44" fontId="1" fillId="0" borderId="84" xfId="1" applyFont="1" applyBorder="1" applyAlignment="1">
      <alignment horizontal="center"/>
    </xf>
    <xf numFmtId="44" fontId="1" fillId="0" borderId="77" xfId="1" applyFont="1" applyBorder="1" applyAlignment="1">
      <alignment horizontal="center"/>
    </xf>
    <xf numFmtId="172" fontId="1" fillId="0" borderId="98" xfId="9" applyFont="1" applyBorder="1" applyAlignment="1">
      <alignment horizontal="center"/>
    </xf>
    <xf numFmtId="172" fontId="1" fillId="0" borderId="61" xfId="9" applyFont="1" applyBorder="1" applyAlignment="1">
      <alignment horizontal="center"/>
    </xf>
    <xf numFmtId="2" fontId="1" fillId="0" borderId="97" xfId="9" applyNumberFormat="1" applyFont="1" applyBorder="1" applyAlignment="1">
      <alignment horizontal="center"/>
    </xf>
    <xf numFmtId="2" fontId="1" fillId="0" borderId="98" xfId="9" applyNumberFormat="1" applyFont="1" applyBorder="1" applyAlignment="1">
      <alignment horizontal="center"/>
    </xf>
    <xf numFmtId="2" fontId="1" fillId="0" borderId="61" xfId="9" applyNumberFormat="1" applyFont="1" applyBorder="1" applyAlignment="1">
      <alignment horizontal="center"/>
    </xf>
    <xf numFmtId="172" fontId="1" fillId="0" borderId="64" xfId="9" applyFont="1" applyBorder="1" applyAlignment="1" applyProtection="1">
      <alignment horizontal="left" vertical="top"/>
      <protection locked="0"/>
    </xf>
    <xf numFmtId="172" fontId="1" fillId="0" borderId="68" xfId="9" applyFont="1" applyBorder="1" applyAlignment="1" applyProtection="1">
      <alignment horizontal="left" vertical="top"/>
      <protection locked="0"/>
    </xf>
    <xf numFmtId="172" fontId="1" fillId="0" borderId="87" xfId="9" applyFont="1" applyBorder="1" applyAlignment="1" applyProtection="1">
      <alignment horizontal="left" vertical="top"/>
      <protection locked="0"/>
    </xf>
    <xf numFmtId="172" fontId="8" fillId="0" borderId="99" xfId="9" applyFont="1" applyBorder="1" applyAlignment="1">
      <alignment horizontal="center"/>
    </xf>
    <xf numFmtId="172" fontId="8" fillId="0" borderId="36" xfId="9" applyFont="1" applyBorder="1" applyAlignment="1">
      <alignment horizontal="center"/>
    </xf>
    <xf numFmtId="2" fontId="1" fillId="0" borderId="48" xfId="9" applyNumberFormat="1" applyFont="1" applyBorder="1" applyAlignment="1">
      <alignment horizontal="center"/>
    </xf>
    <xf numFmtId="2" fontId="1" fillId="0" borderId="33" xfId="9" applyNumberFormat="1" applyFont="1" applyBorder="1" applyAlignment="1">
      <alignment horizontal="center"/>
    </xf>
    <xf numFmtId="2" fontId="1" fillId="0" borderId="34" xfId="9" applyNumberFormat="1" applyFont="1" applyBorder="1" applyAlignment="1">
      <alignment horizontal="center"/>
    </xf>
    <xf numFmtId="2" fontId="1" fillId="0" borderId="100" xfId="9" applyNumberFormat="1" applyFont="1" applyBorder="1" applyAlignment="1">
      <alignment horizontal="center"/>
    </xf>
    <xf numFmtId="2" fontId="1" fillId="0" borderId="101" xfId="9" applyNumberFormat="1" applyFont="1" applyBorder="1" applyAlignment="1">
      <alignment horizontal="center"/>
    </xf>
    <xf numFmtId="2" fontId="1" fillId="0" borderId="102" xfId="9" applyNumberFormat="1" applyFont="1" applyBorder="1" applyAlignment="1">
      <alignment horizontal="center"/>
    </xf>
    <xf numFmtId="44" fontId="1" fillId="0" borderId="122" xfId="1" applyFont="1" applyBorder="1" applyAlignment="1">
      <alignment horizontal="center"/>
    </xf>
    <xf numFmtId="172" fontId="8" fillId="0" borderId="64" xfId="9" applyFont="1" applyBorder="1" applyAlignment="1" applyProtection="1">
      <alignment horizontal="center"/>
      <protection locked="0"/>
    </xf>
    <xf numFmtId="172" fontId="8" fillId="0" borderId="68" xfId="9" applyFont="1" applyBorder="1" applyAlignment="1" applyProtection="1">
      <alignment horizontal="center"/>
      <protection locked="0"/>
    </xf>
    <xf numFmtId="172" fontId="8" fillId="0" borderId="75" xfId="9" applyFont="1" applyBorder="1" applyAlignment="1" applyProtection="1">
      <alignment horizontal="center"/>
      <protection locked="0"/>
    </xf>
    <xf numFmtId="166" fontId="38" fillId="9" borderId="49" xfId="0" applyNumberFormat="1" applyFont="1" applyFill="1" applyBorder="1" applyAlignment="1">
      <alignment horizontal="center" vertical="center" wrapText="1"/>
    </xf>
    <xf numFmtId="166" fontId="38" fillId="9" borderId="0" xfId="0" applyNumberFormat="1" applyFont="1" applyFill="1" applyAlignment="1">
      <alignment horizontal="center" vertical="center" wrapText="1"/>
    </xf>
    <xf numFmtId="166" fontId="32" fillId="0" borderId="26" xfId="0" applyNumberFormat="1" applyFont="1" applyBorder="1" applyAlignment="1">
      <alignment horizontal="center"/>
    </xf>
    <xf numFmtId="166" fontId="32" fillId="0" borderId="25" xfId="0" applyNumberFormat="1" applyFont="1" applyBorder="1" applyAlignment="1">
      <alignment horizontal="center"/>
    </xf>
    <xf numFmtId="166" fontId="32" fillId="0" borderId="121" xfId="0" applyNumberFormat="1" applyFont="1" applyBorder="1" applyAlignment="1">
      <alignment horizontal="center"/>
    </xf>
    <xf numFmtId="166" fontId="32" fillId="0" borderId="99" xfId="0" applyNumberFormat="1" applyFont="1" applyBorder="1" applyAlignment="1">
      <alignment horizontal="center"/>
    </xf>
    <xf numFmtId="166" fontId="32" fillId="0" borderId="36" xfId="0" applyNumberFormat="1" applyFont="1" applyBorder="1" applyAlignment="1">
      <alignment horizontal="center"/>
    </xf>
    <xf numFmtId="166" fontId="32" fillId="0" borderId="57" xfId="0" applyNumberFormat="1" applyFont="1" applyBorder="1" applyAlignment="1">
      <alignment horizontal="center"/>
    </xf>
    <xf numFmtId="166" fontId="15" fillId="2" borderId="105" xfId="0" applyNumberFormat="1" applyFont="1" applyFill="1" applyBorder="1" applyAlignment="1">
      <alignment horizontal="center"/>
    </xf>
    <xf numFmtId="166" fontId="15" fillId="2" borderId="1" xfId="0" applyNumberFormat="1" applyFont="1" applyFill="1" applyBorder="1" applyAlignment="1">
      <alignment horizontal="center"/>
    </xf>
    <xf numFmtId="166" fontId="26" fillId="2" borderId="103" xfId="0" applyNumberFormat="1" applyFont="1" applyFill="1" applyBorder="1" applyAlignment="1">
      <alignment horizontal="center"/>
    </xf>
    <xf numFmtId="166" fontId="26" fillId="2" borderId="104" xfId="0" applyNumberFormat="1" applyFont="1" applyFill="1" applyBorder="1" applyAlignment="1">
      <alignment horizontal="center"/>
    </xf>
    <xf numFmtId="166" fontId="47" fillId="2" borderId="114" xfId="0" applyNumberFormat="1" applyFont="1" applyFill="1" applyBorder="1" applyAlignment="1">
      <alignment horizontal="center"/>
    </xf>
    <xf numFmtId="166" fontId="47" fillId="2" borderId="98" xfId="0" applyNumberFormat="1" applyFont="1" applyFill="1" applyBorder="1" applyAlignment="1">
      <alignment horizontal="center"/>
    </xf>
    <xf numFmtId="166" fontId="47" fillId="2" borderId="116" xfId="0" applyNumberFormat="1" applyFont="1" applyFill="1" applyBorder="1" applyAlignment="1">
      <alignment horizontal="center"/>
    </xf>
    <xf numFmtId="166" fontId="32" fillId="0" borderId="47" xfId="0" applyNumberFormat="1" applyFont="1" applyBorder="1" applyAlignment="1">
      <alignment horizontal="center"/>
    </xf>
    <xf numFmtId="166" fontId="32" fillId="0" borderId="58" xfId="0" applyNumberFormat="1" applyFont="1" applyBorder="1" applyAlignment="1">
      <alignment horizontal="center"/>
    </xf>
    <xf numFmtId="166" fontId="32" fillId="0" borderId="51" xfId="0" applyNumberFormat="1" applyFont="1" applyBorder="1" applyAlignment="1">
      <alignment horizontal="center"/>
    </xf>
    <xf numFmtId="166" fontId="26" fillId="2" borderId="114" xfId="0" applyNumberFormat="1" applyFont="1" applyFill="1" applyBorder="1" applyAlignment="1">
      <alignment horizontal="center"/>
    </xf>
    <xf numFmtId="166" fontId="26" fillId="2" borderId="98" xfId="0" applyNumberFormat="1" applyFont="1" applyFill="1" applyBorder="1" applyAlignment="1">
      <alignment horizontal="center"/>
    </xf>
    <xf numFmtId="166" fontId="32" fillId="2" borderId="99" xfId="0" applyNumberFormat="1" applyFont="1" applyFill="1" applyBorder="1" applyAlignment="1">
      <alignment horizontal="center"/>
    </xf>
    <xf numFmtId="166" fontId="32" fillId="2" borderId="36" xfId="0" applyNumberFormat="1" applyFont="1" applyFill="1" applyBorder="1" applyAlignment="1">
      <alignment horizontal="center"/>
    </xf>
    <xf numFmtId="166" fontId="32" fillId="2" borderId="37" xfId="0" applyNumberFormat="1" applyFont="1" applyFill="1" applyBorder="1" applyAlignment="1">
      <alignment horizontal="center"/>
    </xf>
    <xf numFmtId="166" fontId="15" fillId="2" borderId="35" xfId="0" applyNumberFormat="1" applyFont="1" applyFill="1" applyBorder="1" applyAlignment="1">
      <alignment horizontal="center"/>
    </xf>
    <xf numFmtId="166" fontId="15" fillId="2" borderId="36" xfId="0" applyNumberFormat="1" applyFont="1" applyFill="1" applyBorder="1" applyAlignment="1">
      <alignment horizontal="center"/>
    </xf>
    <xf numFmtId="166" fontId="15" fillId="2" borderId="37" xfId="0" applyNumberFormat="1" applyFont="1" applyFill="1" applyBorder="1" applyAlignment="1">
      <alignment horizontal="center"/>
    </xf>
    <xf numFmtId="0" fontId="8" fillId="0" borderId="83" xfId="0" applyFont="1" applyBorder="1" applyAlignment="1">
      <alignment horizontal="left" wrapText="1"/>
    </xf>
    <xf numFmtId="0" fontId="8" fillId="0" borderId="33" xfId="0" applyFont="1" applyBorder="1" applyAlignment="1">
      <alignment horizontal="left" wrapText="1"/>
    </xf>
    <xf numFmtId="0" fontId="8" fillId="0" borderId="59" xfId="0" applyFont="1" applyBorder="1" applyAlignment="1">
      <alignment horizontal="left" wrapText="1"/>
    </xf>
    <xf numFmtId="0" fontId="8" fillId="0" borderId="93" xfId="0" applyFont="1" applyBorder="1" applyAlignment="1">
      <alignment horizontal="left" wrapText="1"/>
    </xf>
    <xf numFmtId="0" fontId="8" fillId="0" borderId="32" xfId="0" applyFont="1" applyBorder="1" applyAlignment="1">
      <alignment horizontal="left" wrapText="1"/>
    </xf>
    <xf numFmtId="0" fontId="8" fillId="0" borderId="78" xfId="0" applyFont="1" applyBorder="1" applyAlignment="1">
      <alignment horizontal="left" wrapText="1"/>
    </xf>
    <xf numFmtId="3" fontId="11" fillId="23" borderId="97" xfId="0" applyNumberFormat="1" applyFont="1" applyFill="1" applyBorder="1" applyAlignment="1">
      <alignment horizontal="center"/>
    </xf>
    <xf numFmtId="3" fontId="11" fillId="23" borderId="98" xfId="0" applyNumberFormat="1" applyFont="1" applyFill="1" applyBorder="1" applyAlignment="1">
      <alignment horizontal="center"/>
    </xf>
    <xf numFmtId="3" fontId="11" fillId="23" borderId="116" xfId="0" applyNumberFormat="1" applyFont="1" applyFill="1" applyBorder="1" applyAlignment="1">
      <alignment horizontal="center"/>
    </xf>
    <xf numFmtId="44" fontId="8" fillId="10" borderId="48" xfId="1" applyFont="1" applyFill="1" applyBorder="1" applyAlignment="1">
      <alignment horizontal="center"/>
    </xf>
    <xf numFmtId="44" fontId="8" fillId="10" borderId="33" xfId="1" applyFont="1" applyFill="1" applyBorder="1" applyAlignment="1">
      <alignment horizontal="center"/>
    </xf>
    <xf numFmtId="44" fontId="8" fillId="10" borderId="34" xfId="1" applyFont="1" applyFill="1" applyBorder="1" applyAlignment="1">
      <alignment horizontal="center"/>
    </xf>
    <xf numFmtId="44" fontId="1" fillId="23" borderId="97" xfId="1" applyFont="1" applyFill="1" applyBorder="1" applyAlignment="1">
      <alignment horizontal="center"/>
    </xf>
    <xf numFmtId="44" fontId="1" fillId="23" borderId="98" xfId="1" applyFont="1" applyFill="1" applyBorder="1" applyAlignment="1">
      <alignment horizontal="center"/>
    </xf>
    <xf numFmtId="44" fontId="1" fillId="23" borderId="116" xfId="1" applyFont="1" applyFill="1" applyBorder="1" applyAlignment="1">
      <alignment horizontal="center"/>
    </xf>
    <xf numFmtId="44" fontId="8" fillId="23" borderId="97" xfId="1" applyFont="1" applyFill="1" applyBorder="1" applyAlignment="1">
      <alignment horizontal="center"/>
    </xf>
    <xf numFmtId="44" fontId="8" fillId="23" borderId="98" xfId="1" applyFont="1" applyFill="1" applyBorder="1" applyAlignment="1">
      <alignment horizontal="center"/>
    </xf>
    <xf numFmtId="44" fontId="8" fillId="23" borderId="116" xfId="1" applyFont="1" applyFill="1" applyBorder="1" applyAlignment="1">
      <alignment horizontal="center"/>
    </xf>
    <xf numFmtId="0" fontId="8" fillId="0" borderId="114" xfId="0" applyFont="1" applyBorder="1" applyAlignment="1">
      <alignment horizontal="left" wrapText="1"/>
    </xf>
    <xf numFmtId="0" fontId="8" fillId="0" borderId="98" xfId="0" applyFont="1" applyBorder="1" applyAlignment="1">
      <alignment horizontal="left" wrapText="1"/>
    </xf>
    <xf numFmtId="0" fontId="8" fillId="0" borderId="116" xfId="0" applyFont="1" applyBorder="1" applyAlignment="1">
      <alignment horizontal="left" wrapText="1"/>
    </xf>
    <xf numFmtId="0" fontId="38" fillId="18" borderId="0" xfId="0" applyFont="1" applyFill="1" applyAlignment="1" applyProtection="1">
      <alignment horizontal="center" vertical="center"/>
      <protection locked="0"/>
    </xf>
    <xf numFmtId="0" fontId="32" fillId="0" borderId="114" xfId="3" applyFont="1" applyBorder="1" applyAlignment="1">
      <alignment horizontal="left"/>
    </xf>
    <xf numFmtId="0" fontId="32" fillId="0" borderId="98" xfId="3" applyFont="1" applyBorder="1" applyAlignment="1">
      <alignment horizontal="left"/>
    </xf>
    <xf numFmtId="0" fontId="32" fillId="0" borderId="116" xfId="3" applyFont="1" applyBorder="1" applyAlignment="1">
      <alignment horizontal="left"/>
    </xf>
    <xf numFmtId="9" fontId="1" fillId="0" borderId="64" xfId="3" applyNumberFormat="1" applyFont="1" applyBorder="1" applyAlignment="1">
      <alignment horizontal="center"/>
    </xf>
    <xf numFmtId="9" fontId="1" fillId="0" borderId="68" xfId="3" applyNumberFormat="1" applyFont="1" applyBorder="1" applyAlignment="1">
      <alignment horizontal="center"/>
    </xf>
    <xf numFmtId="9" fontId="1" fillId="0" borderId="87" xfId="3" applyNumberFormat="1" applyFont="1" applyBorder="1" applyAlignment="1">
      <alignment horizontal="center"/>
    </xf>
    <xf numFmtId="0" fontId="32" fillId="0" borderId="35" xfId="3" applyFont="1" applyBorder="1" applyAlignment="1">
      <alignment horizontal="left"/>
    </xf>
    <xf numFmtId="0" fontId="32" fillId="0" borderId="36" xfId="3" applyFont="1" applyBorder="1" applyAlignment="1">
      <alignment horizontal="left"/>
    </xf>
    <xf numFmtId="0" fontId="32" fillId="0" borderId="37" xfId="3" applyFont="1" applyBorder="1" applyAlignment="1">
      <alignment horizontal="left"/>
    </xf>
    <xf numFmtId="0" fontId="32" fillId="0" borderId="93" xfId="3" applyFont="1" applyBorder="1" applyAlignment="1">
      <alignment horizontal="left"/>
    </xf>
    <xf numFmtId="0" fontId="32" fillId="0" borderId="32" xfId="3" applyFont="1" applyBorder="1" applyAlignment="1">
      <alignment horizontal="left"/>
    </xf>
    <xf numFmtId="0" fontId="32" fillId="0" borderId="78" xfId="3" applyFont="1" applyBorder="1" applyAlignment="1">
      <alignment horizontal="left"/>
    </xf>
    <xf numFmtId="0" fontId="32" fillId="0" borderId="35" xfId="13" applyFont="1" applyBorder="1" applyAlignment="1">
      <alignment horizontal="left"/>
    </xf>
    <xf numFmtId="0" fontId="32" fillId="0" borderId="36" xfId="13" applyFont="1" applyBorder="1" applyAlignment="1">
      <alignment horizontal="left"/>
    </xf>
    <xf numFmtId="0" fontId="32" fillId="0" borderId="37" xfId="13" applyFont="1" applyBorder="1" applyAlignment="1">
      <alignment horizontal="left"/>
    </xf>
    <xf numFmtId="0" fontId="32" fillId="0" borderId="93" xfId="13" applyFont="1" applyBorder="1" applyAlignment="1">
      <alignment horizontal="left"/>
    </xf>
    <xf numFmtId="0" fontId="32" fillId="0" borderId="32" xfId="13" applyFont="1" applyBorder="1" applyAlignment="1">
      <alignment horizontal="left"/>
    </xf>
    <xf numFmtId="0" fontId="32" fillId="0" borderId="78" xfId="13" applyFont="1" applyBorder="1" applyAlignment="1">
      <alignment horizontal="left"/>
    </xf>
    <xf numFmtId="0" fontId="32" fillId="18" borderId="52" xfId="0" applyFont="1" applyFill="1" applyBorder="1" applyAlignment="1" applyProtection="1">
      <alignment horizontal="center" vertical="center"/>
      <protection locked="0"/>
    </xf>
    <xf numFmtId="0" fontId="32" fillId="18" borderId="60" xfId="0" applyFont="1" applyFill="1" applyBorder="1" applyAlignment="1" applyProtection="1">
      <alignment horizontal="center" vertical="center"/>
      <protection locked="0"/>
    </xf>
    <xf numFmtId="0" fontId="32" fillId="18" borderId="53" xfId="0" applyFont="1" applyFill="1" applyBorder="1" applyAlignment="1" applyProtection="1">
      <alignment horizontal="center" vertical="center"/>
      <protection locked="0"/>
    </xf>
    <xf numFmtId="0" fontId="11" fillId="6" borderId="48" xfId="13" applyFont="1" applyFill="1" applyBorder="1" applyAlignment="1" applyProtection="1">
      <alignment horizontal="left"/>
      <protection locked="0"/>
    </xf>
    <xf numFmtId="0" fontId="11" fillId="6" borderId="59" xfId="13" applyFont="1" applyFill="1" applyBorder="1" applyAlignment="1" applyProtection="1">
      <alignment horizontal="left"/>
      <protection locked="0"/>
    </xf>
    <xf numFmtId="0" fontId="11" fillId="6" borderId="100" xfId="13" applyFont="1" applyFill="1" applyBorder="1" applyAlignment="1" applyProtection="1">
      <alignment horizontal="left"/>
      <protection locked="0"/>
    </xf>
    <xf numFmtId="0" fontId="11" fillId="6" borderId="129" xfId="13" applyFont="1" applyFill="1" applyBorder="1" applyAlignment="1" applyProtection="1">
      <alignment horizontal="left"/>
      <protection locked="0"/>
    </xf>
    <xf numFmtId="0" fontId="8" fillId="0" borderId="52" xfId="14" applyFont="1" applyBorder="1" applyAlignment="1">
      <alignment horizontal="center" vertical="center" wrapText="1"/>
    </xf>
    <xf numFmtId="0" fontId="8" fillId="0" borderId="60" xfId="14" applyFont="1" applyBorder="1" applyAlignment="1">
      <alignment horizontal="center" vertical="center" wrapText="1"/>
    </xf>
    <xf numFmtId="0" fontId="8" fillId="0" borderId="53" xfId="14" applyFont="1" applyBorder="1" applyAlignment="1">
      <alignment horizontal="center" vertical="center" wrapText="1"/>
    </xf>
    <xf numFmtId="0" fontId="1" fillId="6" borderId="48" xfId="14" applyFill="1" applyBorder="1" applyAlignment="1" applyProtection="1">
      <alignment horizontal="left"/>
      <protection locked="0"/>
    </xf>
    <xf numFmtId="0" fontId="1" fillId="6" borderId="59" xfId="14" applyFill="1" applyBorder="1" applyAlignment="1" applyProtection="1">
      <alignment horizontal="left"/>
      <protection locked="0"/>
    </xf>
  </cellXfs>
  <cellStyles count="28">
    <cellStyle name="Comma 2" xfId="10" xr:uid="{00000000-0005-0000-0000-000000000000}"/>
    <cellStyle name="Comma 3" xfId="6" xr:uid="{00000000-0005-0000-0000-000001000000}"/>
    <cellStyle name="Currency" xfId="1" builtinId="4"/>
    <cellStyle name="Currency 2" xfId="12" xr:uid="{00000000-0005-0000-0000-000003000000}"/>
    <cellStyle name="Currency 2 3" xfId="18" xr:uid="{00000000-0005-0000-0000-000004000000}"/>
    <cellStyle name="Currency 3" xfId="8" xr:uid="{00000000-0005-0000-0000-000005000000}"/>
    <cellStyle name="Currency 4 2" xfId="17" xr:uid="{00000000-0005-0000-0000-000006000000}"/>
    <cellStyle name="Normal" xfId="0" builtinId="0"/>
    <cellStyle name="Normal 2" xfId="2" xr:uid="{00000000-0005-0000-0000-000008000000}"/>
    <cellStyle name="Normal 2 2" xfId="14" xr:uid="{00000000-0005-0000-0000-000009000000}"/>
    <cellStyle name="Normal 2 3" xfId="21" xr:uid="{B2141956-3A9E-4064-9050-AEB7320CE8F1}"/>
    <cellStyle name="Normal 3" xfId="5" xr:uid="{00000000-0005-0000-0000-00000A000000}"/>
    <cellStyle name="Normal 3 2" xfId="4" xr:uid="{00000000-0005-0000-0000-00000B000000}"/>
    <cellStyle name="Normal 4" xfId="9" xr:uid="{00000000-0005-0000-0000-00000C000000}"/>
    <cellStyle name="Normal 4 3" xfId="16" xr:uid="{00000000-0005-0000-0000-00000D000000}"/>
    <cellStyle name="Normal 5" xfId="13" xr:uid="{00000000-0005-0000-0000-00000E000000}"/>
    <cellStyle name="Normal 5 2" xfId="23" xr:uid="{05E196D0-5DB7-4DAB-984D-A8A3FB470953}"/>
    <cellStyle name="Normal 6" xfId="20" xr:uid="{00000000-0005-0000-0000-00000F000000}"/>
    <cellStyle name="Normal 7" xfId="22" xr:uid="{56AC6F2D-A9E5-4A22-B8AD-C25AD7391CF9}"/>
    <cellStyle name="Normal 9" xfId="3" xr:uid="{00000000-0005-0000-0000-000010000000}"/>
    <cellStyle name="Normal_Christal Financials 6-30-10FINAL" xfId="26" xr:uid="{7B6FED45-65C2-43A3-9B18-7034B0DE169D}"/>
    <cellStyle name="Normal_Chung Financials 5-24-10 Semi-Final" xfId="24" xr:uid="{C28DF701-CFC2-41EE-9B31-A7BF7647B362}"/>
    <cellStyle name="Normal_Scruggs Financials 6-15-10rs" xfId="25" xr:uid="{247B5CB8-7CDC-4131-9099-D92EAD258BB9}"/>
    <cellStyle name="Percent" xfId="27" builtinId="5"/>
    <cellStyle name="Percent 2" xfId="15" xr:uid="{00000000-0005-0000-0000-000015000000}"/>
    <cellStyle name="Percent 2 4" xfId="7" xr:uid="{00000000-0005-0000-0000-000016000000}"/>
    <cellStyle name="Percent 3" xfId="11" xr:uid="{00000000-0005-0000-0000-000017000000}"/>
    <cellStyle name="Percent 4 2" xfId="19" xr:uid="{00000000-0005-0000-0000-000018000000}"/>
  </cellStyles>
  <dxfs count="0"/>
  <tableStyles count="0" defaultTableStyle="TableStyleMedium2" defaultPivotStyle="PivotStyleLight16"/>
  <colors>
    <mruColors>
      <color rgb="FFB6D7A8"/>
      <color rgb="FFFF99CC"/>
      <color rgb="FFCC99FF"/>
      <color rgb="FF88FA64"/>
      <color rgb="FF7F7F7F"/>
      <color rgb="FFEAD1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8575" cap="rnd">
              <a:solidFill>
                <a:schemeClr val="accent1"/>
              </a:solidFill>
              <a:round/>
            </a:ln>
            <a:effectLst/>
          </c:spPr>
          <c:marker>
            <c:symbol val="none"/>
          </c:marker>
          <c:val>
            <c:numRef>
              <c:f>Payroll!$C$48:$N$48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996-4BA5-A6D6-B42D0F771595}"/>
            </c:ext>
          </c:extLst>
        </c:ser>
        <c:dLbls>
          <c:showLegendKey val="0"/>
          <c:showVal val="0"/>
          <c:showCatName val="0"/>
          <c:showSerName val="0"/>
          <c:showPercent val="0"/>
          <c:showBubbleSize val="0"/>
        </c:dLbls>
        <c:smooth val="0"/>
        <c:axId val="955427728"/>
        <c:axId val="984783360"/>
      </c:lineChart>
      <c:catAx>
        <c:axId val="9554277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783360"/>
        <c:crosses val="autoZero"/>
        <c:auto val="1"/>
        <c:lblAlgn val="ctr"/>
        <c:lblOffset val="100"/>
        <c:noMultiLvlLbl val="0"/>
      </c:catAx>
      <c:valAx>
        <c:axId val="9847833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542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92825896762905"/>
          <c:y val="0.19486111111111112"/>
          <c:w val="0.87129396325459318"/>
          <c:h val="0.6442683727034120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'Projected Cash Flow'!$C$5:$N$5</c:f>
              <c:numCache>
                <c:formatCode>mmm\-yy</c:formatCode>
                <c:ptCount val="12"/>
                <c:pt idx="0">
                  <c:v>45413</c:v>
                </c:pt>
                <c:pt idx="1">
                  <c:v>45444</c:v>
                </c:pt>
                <c:pt idx="2">
                  <c:v>45474</c:v>
                </c:pt>
                <c:pt idx="3">
                  <c:v>45505</c:v>
                </c:pt>
                <c:pt idx="4">
                  <c:v>45536</c:v>
                </c:pt>
                <c:pt idx="5">
                  <c:v>45566</c:v>
                </c:pt>
                <c:pt idx="6">
                  <c:v>45597</c:v>
                </c:pt>
                <c:pt idx="7">
                  <c:v>45627</c:v>
                </c:pt>
                <c:pt idx="8">
                  <c:v>45658</c:v>
                </c:pt>
                <c:pt idx="9">
                  <c:v>45689</c:v>
                </c:pt>
                <c:pt idx="10">
                  <c:v>45717</c:v>
                </c:pt>
                <c:pt idx="11">
                  <c:v>45748</c:v>
                </c:pt>
              </c:numCache>
            </c:numRef>
          </c:cat>
          <c:val>
            <c:numRef>
              <c:f>'Projected Cash Flow'!$B$54:$N$54</c:f>
              <c:numCache>
                <c:formatCode>_("$"* #,##0.00_);_("$"* \(#,##0.00\);_("$"*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7-8614-45A6-8FF9-733B5F8D9FFC}"/>
            </c:ext>
          </c:extLst>
        </c:ser>
        <c:dLbls>
          <c:dLblPos val="ctr"/>
          <c:showLegendKey val="0"/>
          <c:showVal val="1"/>
          <c:showCatName val="0"/>
          <c:showSerName val="0"/>
          <c:showPercent val="0"/>
          <c:showBubbleSize val="0"/>
        </c:dLbls>
        <c:smooth val="0"/>
        <c:axId val="31021375"/>
        <c:axId val="31022207"/>
      </c:lineChart>
      <c:dateAx>
        <c:axId val="31021375"/>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2207"/>
        <c:crosses val="autoZero"/>
        <c:auto val="1"/>
        <c:lblOffset val="100"/>
        <c:baseTimeUnit val="months"/>
      </c:dateAx>
      <c:valAx>
        <c:axId val="310222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13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304800</xdr:colOff>
      <xdr:row>5</xdr:row>
      <xdr:rowOff>44450</xdr:rowOff>
    </xdr:from>
    <xdr:to>
      <xdr:col>5</xdr:col>
      <xdr:colOff>292100</xdr:colOff>
      <xdr:row>10</xdr:row>
      <xdr:rowOff>0</xdr:rowOff>
    </xdr:to>
    <xdr:sp macro="" textlink="">
      <xdr:nvSpPr>
        <xdr:cNvPr id="2" name="TextBox 1">
          <a:extLst>
            <a:ext uri="{FF2B5EF4-FFF2-40B4-BE49-F238E27FC236}">
              <a16:creationId xmlns:a16="http://schemas.microsoft.com/office/drawing/2014/main" id="{2F641D73-5C91-4323-8029-14D59B7CD17F}"/>
            </a:ext>
          </a:extLst>
        </xdr:cNvPr>
        <xdr:cNvSpPr txBox="1"/>
      </xdr:nvSpPr>
      <xdr:spPr>
        <a:xfrm>
          <a:off x="3848100" y="806450"/>
          <a:ext cx="3444875" cy="984250"/>
        </a:xfrm>
        <a:prstGeom prst="rect">
          <a:avLst/>
        </a:prstGeom>
        <a:solidFill>
          <a:schemeClr val="accent6">
            <a:lumMod val="60000"/>
            <a:lumOff val="4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*Fill out the Green areas with information relevant to your business or project. What is here is an illustrative example and may not apply to your business. Replace, delete, or add information as needed.</a:t>
          </a:r>
        </a:p>
      </xdr:txBody>
    </xdr:sp>
    <xdr:clientData/>
  </xdr:twoCellAnchor>
  <xdr:twoCellAnchor>
    <xdr:from>
      <xdr:col>2</xdr:col>
      <xdr:colOff>297744</xdr:colOff>
      <xdr:row>10</xdr:row>
      <xdr:rowOff>123190</xdr:rowOff>
    </xdr:from>
    <xdr:to>
      <xdr:col>5</xdr:col>
      <xdr:colOff>166934</xdr:colOff>
      <xdr:row>16</xdr:row>
      <xdr:rowOff>53340</xdr:rowOff>
    </xdr:to>
    <xdr:sp macro="" textlink="">
      <xdr:nvSpPr>
        <xdr:cNvPr id="3" name="TextBox 2">
          <a:extLst>
            <a:ext uri="{FF2B5EF4-FFF2-40B4-BE49-F238E27FC236}">
              <a16:creationId xmlns:a16="http://schemas.microsoft.com/office/drawing/2014/main" id="{DDA92FA1-3D80-4C48-A282-0AF15F1B3AA8}"/>
            </a:ext>
          </a:extLst>
        </xdr:cNvPr>
        <xdr:cNvSpPr txBox="1"/>
      </xdr:nvSpPr>
      <xdr:spPr>
        <a:xfrm>
          <a:off x="3945466" y="2550301"/>
          <a:ext cx="3608635" cy="1073150"/>
        </a:xfrm>
        <a:prstGeom prst="rect">
          <a:avLst/>
        </a:prstGeom>
        <a:solidFill>
          <a:schemeClr val="bg2">
            <a:lumMod val="9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DO NOT </a:t>
          </a:r>
          <a:r>
            <a:rPr lang="en-US" sz="1100">
              <a:latin typeface="Arial" panose="020B0604020202020204" pitchFamily="34" charset="0"/>
              <a:cs typeface="Arial" panose="020B0604020202020204" pitchFamily="34" charset="0"/>
            </a:rPr>
            <a:t>enter information on</a:t>
          </a:r>
          <a:r>
            <a:rPr lang="en-US" sz="1100" baseline="0">
              <a:latin typeface="Arial" panose="020B0604020202020204" pitchFamily="34" charset="0"/>
              <a:cs typeface="Arial" panose="020B0604020202020204" pitchFamily="34" charset="0"/>
            </a:rPr>
            <a:t> this Projection Workbook in cells that are GRAY or have a formula. Sheets are linked to each other and information may be imported from one sheet to another. Deleting formulas will make this workbook inaccurate.</a:t>
          </a:r>
          <a:endParaRPr lang="en-US" sz="1100">
            <a:latin typeface="Arial" panose="020B0604020202020204" pitchFamily="34" charset="0"/>
            <a:cs typeface="Arial" panose="020B0604020202020204" pitchFamily="34" charset="0"/>
          </a:endParaRPr>
        </a:p>
      </xdr:txBody>
    </xdr:sp>
    <xdr:clientData/>
  </xdr:twoCellAnchor>
  <xdr:twoCellAnchor>
    <xdr:from>
      <xdr:col>2</xdr:col>
      <xdr:colOff>295134</xdr:colOff>
      <xdr:row>1</xdr:row>
      <xdr:rowOff>0</xdr:rowOff>
    </xdr:from>
    <xdr:to>
      <xdr:col>8</xdr:col>
      <xdr:colOff>88759</xdr:colOff>
      <xdr:row>4</xdr:row>
      <xdr:rowOff>128976</xdr:rowOff>
    </xdr:to>
    <xdr:sp macro="" textlink="">
      <xdr:nvSpPr>
        <xdr:cNvPr id="4" name="TextBox 3">
          <a:extLst>
            <a:ext uri="{FF2B5EF4-FFF2-40B4-BE49-F238E27FC236}">
              <a16:creationId xmlns:a16="http://schemas.microsoft.com/office/drawing/2014/main" id="{B6EBF94A-16E9-4318-8892-15579DF20AF5}"/>
            </a:ext>
            <a:ext uri="{147F2762-F138-4A5C-976F-8EAC2B608ADB}">
              <a16:predDERef xmlns:a16="http://schemas.microsoft.com/office/drawing/2014/main" pred="{00000000-0008-0000-0000-000003000000}"/>
            </a:ext>
          </a:extLst>
        </xdr:cNvPr>
        <xdr:cNvSpPr txBox="1"/>
      </xdr:nvSpPr>
      <xdr:spPr>
        <a:xfrm>
          <a:off x="3942856" y="352778"/>
          <a:ext cx="7089070" cy="1060309"/>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lIns="91440" tIns="45720" rIns="91440" bIns="45720" rtlCol="0" anchor="t">
          <a:noAutofit/>
        </a:bodyPr>
        <a:lstStyle/>
        <a:p>
          <a:pPr marL="0" indent="0" algn="l"/>
          <a:r>
            <a:rPr lang="en-US" sz="1100">
              <a:latin typeface="Arial" panose="020B0604020202020204" pitchFamily="34" charset="0"/>
              <a:ea typeface="+mn-lt"/>
              <a:cs typeface="Arial" panose="020B0604020202020204" pitchFamily="34" charset="0"/>
            </a:rPr>
            <a:t>Enter amounts of expenses before you open for business, or expenses for a project</a:t>
          </a:r>
          <a:r>
            <a:rPr lang="en-US" sz="1100" baseline="0">
              <a:latin typeface="Arial" panose="020B0604020202020204" pitchFamily="34" charset="0"/>
              <a:ea typeface="+mn-lt"/>
              <a:cs typeface="Arial" panose="020B0604020202020204" pitchFamily="34" charset="0"/>
            </a:rPr>
            <a:t> </a:t>
          </a:r>
          <a:r>
            <a:rPr lang="en-US" sz="1100">
              <a:latin typeface="Arial" panose="020B0604020202020204" pitchFamily="34" charset="0"/>
              <a:ea typeface="+mn-lt"/>
              <a:cs typeface="Arial" panose="020B0604020202020204" pitchFamily="34" charset="0"/>
            </a:rPr>
            <a:t>you need funding for. The total will auto populate into the Financing worksheet. </a:t>
          </a:r>
        </a:p>
        <a:p>
          <a:pPr marL="0" indent="0" algn="l"/>
          <a:endParaRPr lang="en-US" sz="1100">
            <a:latin typeface="Arial" panose="020B0604020202020204" pitchFamily="34" charset="0"/>
            <a:ea typeface="+mn-lt"/>
            <a:cs typeface="Arial" panose="020B0604020202020204" pitchFamily="34" charset="0"/>
          </a:endParaRPr>
        </a:p>
        <a:p>
          <a:pPr marL="0" indent="0" algn="l"/>
          <a:r>
            <a:rPr lang="en-US" sz="1100">
              <a:latin typeface="Arial" panose="020B0604020202020204" pitchFamily="34" charset="0"/>
              <a:ea typeface="+mn-lt"/>
              <a:cs typeface="Arial" panose="020B0604020202020204" pitchFamily="34" charset="0"/>
            </a:rPr>
            <a:t>This worksheet is</a:t>
          </a:r>
          <a:r>
            <a:rPr lang="en-US" sz="1100" baseline="0">
              <a:latin typeface="Arial" panose="020B0604020202020204" pitchFamily="34" charset="0"/>
              <a:ea typeface="+mn-lt"/>
              <a:cs typeface="Arial" panose="020B0604020202020204" pitchFamily="34" charset="0"/>
            </a:rPr>
            <a:t> for total project costs, not the loan amount. You will be expected to contribute at least 10% of the total cost and</a:t>
          </a:r>
          <a:r>
            <a:rPr lang="en-US" sz="1100">
              <a:latin typeface="Arial" panose="020B0604020202020204" pitchFamily="34" charset="0"/>
              <a:ea typeface="+mn-lt"/>
              <a:cs typeface="Arial" panose="020B0604020202020204" pitchFamily="34" charset="0"/>
            </a:rPr>
            <a:t> can enter the amount of the project you will or have financed from personal or other sources in the Financing worksheet (Owner Contribution).</a:t>
          </a:r>
        </a:p>
      </xdr:txBody>
    </xdr:sp>
    <xdr:clientData/>
  </xdr:twoCellAnchor>
  <xdr:twoCellAnchor editAs="oneCell">
    <xdr:from>
      <xdr:col>8</xdr:col>
      <xdr:colOff>441960</xdr:colOff>
      <xdr:row>0</xdr:row>
      <xdr:rowOff>0</xdr:rowOff>
    </xdr:from>
    <xdr:to>
      <xdr:col>11</xdr:col>
      <xdr:colOff>231141</xdr:colOff>
      <xdr:row>6</xdr:row>
      <xdr:rowOff>156083</xdr:rowOff>
    </xdr:to>
    <xdr:pic>
      <xdr:nvPicPr>
        <xdr:cNvPr id="6" name="Picture 5">
          <a:extLst>
            <a:ext uri="{FF2B5EF4-FFF2-40B4-BE49-F238E27FC236}">
              <a16:creationId xmlns:a16="http://schemas.microsoft.com/office/drawing/2014/main" id="{853DF9A5-C409-4590-A4F1-47E0FBB57B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76" t="18423" r="17301" b="15228"/>
        <a:stretch/>
      </xdr:blipFill>
      <xdr:spPr>
        <a:xfrm>
          <a:off x="10210800" y="0"/>
          <a:ext cx="3672841" cy="1806801"/>
        </a:xfrm>
        <a:prstGeom prst="rect">
          <a:avLst/>
        </a:prstGeom>
      </xdr:spPr>
    </xdr:pic>
    <xdr:clientData/>
  </xdr:twoCellAnchor>
  <xdr:twoCellAnchor editAs="oneCell">
    <xdr:from>
      <xdr:col>9</xdr:col>
      <xdr:colOff>417195</xdr:colOff>
      <xdr:row>8</xdr:row>
      <xdr:rowOff>38100</xdr:rowOff>
    </xdr:from>
    <xdr:to>
      <xdr:col>10</xdr:col>
      <xdr:colOff>225425</xdr:colOff>
      <xdr:row>16</xdr:row>
      <xdr:rowOff>3158</xdr:rowOff>
    </xdr:to>
    <xdr:pic>
      <xdr:nvPicPr>
        <xdr:cNvPr id="7" name="Picture 6">
          <a:extLst>
            <a:ext uri="{FF2B5EF4-FFF2-40B4-BE49-F238E27FC236}">
              <a16:creationId xmlns:a16="http://schemas.microsoft.com/office/drawing/2014/main" id="{0C6E6BE7-6CEF-4D54-B6D6-45580DF189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74755" y="1722120"/>
          <a:ext cx="1301750" cy="1496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91440</xdr:colOff>
      <xdr:row>1</xdr:row>
      <xdr:rowOff>92710</xdr:rowOff>
    </xdr:from>
    <xdr:ext cx="8807450" cy="41678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1440" y="363307"/>
          <a:ext cx="8807450" cy="416781"/>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Fill in green areas. Fill</a:t>
          </a:r>
          <a:r>
            <a:rPr lang="en-US" sz="1100" baseline="0">
              <a:latin typeface="Arial" panose="020B0604020202020204" pitchFamily="34" charset="0"/>
              <a:cs typeface="Arial" panose="020B0604020202020204" pitchFamily="34" charset="0"/>
            </a:rPr>
            <a:t> in the name </a:t>
          </a:r>
          <a:r>
            <a:rPr lang="en-US" sz="1100">
              <a:latin typeface="Arial" panose="020B0604020202020204" pitchFamily="34" charset="0"/>
              <a:cs typeface="Arial" panose="020B0604020202020204" pitchFamily="34" charset="0"/>
            </a:rPr>
            <a:t>items/products/services in first column. For each month in that row, enter estimated number of those unit items to</a:t>
          </a:r>
          <a:r>
            <a:rPr lang="en-US" sz="1100" baseline="0">
              <a:latin typeface="Arial" panose="020B0604020202020204" pitchFamily="34" charset="0"/>
              <a:cs typeface="Arial" panose="020B0604020202020204" pitchFamily="34" charset="0"/>
            </a:rPr>
            <a:t> be sold. Be realistic. Sales will be low first months if you are a new business. Be sure to account for seasonality.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90140</xdr:colOff>
      <xdr:row>4</xdr:row>
      <xdr:rowOff>21965</xdr:rowOff>
    </xdr:from>
    <xdr:ext cx="8807450" cy="264560"/>
    <xdr:sp macro="" textlink="">
      <xdr:nvSpPr>
        <xdr:cNvPr id="3" name="TextBox 2">
          <a:extLst>
            <a:ext uri="{FF2B5EF4-FFF2-40B4-BE49-F238E27FC236}">
              <a16:creationId xmlns:a16="http://schemas.microsoft.com/office/drawing/2014/main" id="{6DC043DF-B037-41DE-AC53-6FE666AC208C}"/>
            </a:ext>
          </a:extLst>
        </xdr:cNvPr>
        <xdr:cNvSpPr txBox="1"/>
      </xdr:nvSpPr>
      <xdr:spPr>
        <a:xfrm>
          <a:off x="90140" y="877050"/>
          <a:ext cx="8807450" cy="264560"/>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Decide</a:t>
          </a:r>
          <a:r>
            <a:rPr lang="en-US" sz="1100" baseline="0">
              <a:latin typeface="Arial" panose="020B0604020202020204" pitchFamily="34" charset="0"/>
              <a:cs typeface="Arial" panose="020B0604020202020204" pitchFamily="34" charset="0"/>
            </a:rPr>
            <a:t> on units, whether they are retail, wholesale, service projects, hourly, etc., for price per unit. </a:t>
          </a:r>
          <a:endParaRPr lang="en-US" sz="1100">
            <a:latin typeface="Arial" panose="020B0604020202020204" pitchFamily="34" charset="0"/>
            <a:cs typeface="Arial" panose="020B0604020202020204" pitchFamily="34" charset="0"/>
          </a:endParaRPr>
        </a:p>
      </xdr:txBody>
    </xdr:sp>
    <xdr:clientData/>
  </xdr:oneCellAnchor>
  <xdr:oneCellAnchor>
    <xdr:from>
      <xdr:col>8</xdr:col>
      <xdr:colOff>131531</xdr:colOff>
      <xdr:row>1</xdr:row>
      <xdr:rowOff>101541</xdr:rowOff>
    </xdr:from>
    <xdr:ext cx="8807450" cy="416781"/>
    <xdr:sp macro="" textlink="">
      <xdr:nvSpPr>
        <xdr:cNvPr id="4" name="TextBox 3">
          <a:extLst>
            <a:ext uri="{FF2B5EF4-FFF2-40B4-BE49-F238E27FC236}">
              <a16:creationId xmlns:a16="http://schemas.microsoft.com/office/drawing/2014/main" id="{6B613C7A-0880-4F6A-AD97-381205703F4C}"/>
            </a:ext>
          </a:extLst>
        </xdr:cNvPr>
        <xdr:cNvSpPr txBox="1"/>
      </xdr:nvSpPr>
      <xdr:spPr>
        <a:xfrm>
          <a:off x="8888037" y="372138"/>
          <a:ext cx="8807450" cy="416781"/>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latin typeface="Arial" panose="020B0604020202020204" pitchFamily="34" charset="0"/>
              <a:cs typeface="Arial" panose="020B0604020202020204" pitchFamily="34" charset="0"/>
            </a:rPr>
            <a:t>If you have many products, average them in categories such as for a restaurant - beverages, appetizers, main course, desserts. If you are a service business, list items by category - hourly consultation, bathroom remodel, full home cleaning, </a:t>
          </a:r>
          <a:endParaRPr lang="en-US" sz="1100">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73660</xdr:colOff>
      <xdr:row>1</xdr:row>
      <xdr:rowOff>59690</xdr:rowOff>
    </xdr:from>
    <xdr:to>
      <xdr:col>7</xdr:col>
      <xdr:colOff>638175</xdr:colOff>
      <xdr:row>4</xdr:row>
      <xdr:rowOff>95250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3660" y="564515"/>
          <a:ext cx="8508365" cy="778510"/>
        </a:xfrm>
        <a:prstGeom prst="rect">
          <a:avLst/>
        </a:prstGeom>
        <a:solidFill>
          <a:schemeClr val="accent6">
            <a:lumMod val="60000"/>
            <a:lumOff val="4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Enter</a:t>
          </a:r>
          <a:r>
            <a:rPr lang="en-US" sz="1100" baseline="0">
              <a:latin typeface="Arial" panose="020B0604020202020204" pitchFamily="34" charset="0"/>
              <a:cs typeface="Arial" panose="020B0604020202020204" pitchFamily="34" charset="0"/>
            </a:rPr>
            <a:t> in green areas the total costs to produce and deliver your revenue stream. Anything you need to pay for to get the product to your customer. This can include materials, ingredients, packaging, delivery and labor. If you include direct labor needed to produce item, use average time to product or deliver service multiplied by hourly rate.  It needs to match what you actually pay them. If you include it here do not include it in payroll on Profit &amp; Loss. If you do not have COGs, leave blank.</a:t>
          </a:r>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336551</xdr:colOff>
      <xdr:row>59</xdr:row>
      <xdr:rowOff>88900</xdr:rowOff>
    </xdr:from>
    <xdr:to>
      <xdr:col>6</xdr:col>
      <xdr:colOff>222250</xdr:colOff>
      <xdr:row>72</xdr:row>
      <xdr:rowOff>111413</xdr:rowOff>
    </xdr:to>
    <xdr:graphicFrame macro="">
      <xdr:nvGraphicFramePr>
        <xdr:cNvPr id="6" name="Chart 5">
          <a:extLst>
            <a:ext uri="{FF2B5EF4-FFF2-40B4-BE49-F238E27FC236}">
              <a16:creationId xmlns:a16="http://schemas.microsoft.com/office/drawing/2014/main" id="{FC4E0459-2570-064F-8C5B-7A6BC54E2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16</xdr:col>
      <xdr:colOff>151191</xdr:colOff>
      <xdr:row>8</xdr:row>
      <xdr:rowOff>59876</xdr:rowOff>
    </xdr:from>
    <xdr:ext cx="4133789" cy="1584774"/>
    <xdr:sp macro="" textlink="">
      <xdr:nvSpPr>
        <xdr:cNvPr id="3" name="TextBox 2">
          <a:extLst>
            <a:ext uri="{FF2B5EF4-FFF2-40B4-BE49-F238E27FC236}">
              <a16:creationId xmlns:a16="http://schemas.microsoft.com/office/drawing/2014/main" id="{6329739E-148F-8521-4DB1-DD653260FA79}"/>
            </a:ext>
          </a:extLst>
        </xdr:cNvPr>
        <xdr:cNvSpPr txBox="1"/>
      </xdr:nvSpPr>
      <xdr:spPr>
        <a:xfrm>
          <a:off x="17061241" y="1679126"/>
          <a:ext cx="4133789" cy="1584774"/>
        </a:xfrm>
        <a:prstGeom prst="rect">
          <a:avLst/>
        </a:prstGeom>
        <a:solidFill>
          <a:srgbClr val="B6D7A8"/>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aseline="0"/>
        </a:p>
        <a:p>
          <a:endParaRPr lang="en-US" sz="1100"/>
        </a:p>
        <a:p>
          <a:endParaRPr lang="en-US" sz="1100"/>
        </a:p>
        <a:p>
          <a:endParaRPr lang="en-US" sz="1100"/>
        </a:p>
      </xdr:txBody>
    </xdr:sp>
    <xdr:clientData/>
  </xdr:oneCellAnchor>
  <xdr:twoCellAnchor>
    <xdr:from>
      <xdr:col>0</xdr:col>
      <xdr:colOff>205740</xdr:colOff>
      <xdr:row>75</xdr:row>
      <xdr:rowOff>16510</xdr:rowOff>
    </xdr:from>
    <xdr:to>
      <xdr:col>4</xdr:col>
      <xdr:colOff>176530</xdr:colOff>
      <xdr:row>79</xdr:row>
      <xdr:rowOff>12700</xdr:rowOff>
    </xdr:to>
    <xdr:sp macro="" textlink="">
      <xdr:nvSpPr>
        <xdr:cNvPr id="2" name="TextBox 1">
          <a:extLst>
            <a:ext uri="{FF2B5EF4-FFF2-40B4-BE49-F238E27FC236}">
              <a16:creationId xmlns:a16="http://schemas.microsoft.com/office/drawing/2014/main" id="{A17DBAA8-C643-AB02-C12B-486C0D475E79}"/>
            </a:ext>
          </a:extLst>
        </xdr:cNvPr>
        <xdr:cNvSpPr txBox="1"/>
      </xdr:nvSpPr>
      <xdr:spPr>
        <a:xfrm>
          <a:off x="205740" y="13745210"/>
          <a:ext cx="5228590" cy="713740"/>
        </a:xfrm>
        <a:custGeom>
          <a:avLst/>
          <a:gdLst>
            <a:gd name="connsiteX0" fmla="*/ 0 w 5228590"/>
            <a:gd name="connsiteY0" fmla="*/ 0 h 713740"/>
            <a:gd name="connsiteX1" fmla="*/ 580954 w 5228590"/>
            <a:gd name="connsiteY1" fmla="*/ 0 h 713740"/>
            <a:gd name="connsiteX2" fmla="*/ 1057337 w 5228590"/>
            <a:gd name="connsiteY2" fmla="*/ 0 h 713740"/>
            <a:gd name="connsiteX3" fmla="*/ 1638292 w 5228590"/>
            <a:gd name="connsiteY3" fmla="*/ 0 h 713740"/>
            <a:gd name="connsiteX4" fmla="*/ 2219246 w 5228590"/>
            <a:gd name="connsiteY4" fmla="*/ 0 h 713740"/>
            <a:gd name="connsiteX5" fmla="*/ 2800200 w 5228590"/>
            <a:gd name="connsiteY5" fmla="*/ 0 h 713740"/>
            <a:gd name="connsiteX6" fmla="*/ 3328869 w 5228590"/>
            <a:gd name="connsiteY6" fmla="*/ 0 h 713740"/>
            <a:gd name="connsiteX7" fmla="*/ 3805252 w 5228590"/>
            <a:gd name="connsiteY7" fmla="*/ 0 h 713740"/>
            <a:gd name="connsiteX8" fmla="*/ 4229348 w 5228590"/>
            <a:gd name="connsiteY8" fmla="*/ 0 h 713740"/>
            <a:gd name="connsiteX9" fmla="*/ 5228590 w 5228590"/>
            <a:gd name="connsiteY9" fmla="*/ 0 h 713740"/>
            <a:gd name="connsiteX10" fmla="*/ 5228590 w 5228590"/>
            <a:gd name="connsiteY10" fmla="*/ 342595 h 713740"/>
            <a:gd name="connsiteX11" fmla="*/ 5228590 w 5228590"/>
            <a:gd name="connsiteY11" fmla="*/ 713740 h 713740"/>
            <a:gd name="connsiteX12" fmla="*/ 4699921 w 5228590"/>
            <a:gd name="connsiteY12" fmla="*/ 713740 h 713740"/>
            <a:gd name="connsiteX13" fmla="*/ 4171253 w 5228590"/>
            <a:gd name="connsiteY13" fmla="*/ 713740 h 713740"/>
            <a:gd name="connsiteX14" fmla="*/ 3538013 w 5228590"/>
            <a:gd name="connsiteY14" fmla="*/ 713740 h 713740"/>
            <a:gd name="connsiteX15" fmla="*/ 3009344 w 5228590"/>
            <a:gd name="connsiteY15" fmla="*/ 713740 h 713740"/>
            <a:gd name="connsiteX16" fmla="*/ 2376104 w 5228590"/>
            <a:gd name="connsiteY16" fmla="*/ 713740 h 713740"/>
            <a:gd name="connsiteX17" fmla="*/ 1690577 w 5228590"/>
            <a:gd name="connsiteY17" fmla="*/ 713740 h 713740"/>
            <a:gd name="connsiteX18" fmla="*/ 1161909 w 5228590"/>
            <a:gd name="connsiteY18" fmla="*/ 713740 h 713740"/>
            <a:gd name="connsiteX19" fmla="*/ 633240 w 5228590"/>
            <a:gd name="connsiteY19" fmla="*/ 713740 h 713740"/>
            <a:gd name="connsiteX20" fmla="*/ 0 w 5228590"/>
            <a:gd name="connsiteY20" fmla="*/ 713740 h 713740"/>
            <a:gd name="connsiteX21" fmla="*/ 0 w 5228590"/>
            <a:gd name="connsiteY21" fmla="*/ 349733 h 713740"/>
            <a:gd name="connsiteX22" fmla="*/ 0 w 5228590"/>
            <a:gd name="connsiteY22" fmla="*/ 0 h 7137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228590" h="713740" fill="none" extrusionOk="0">
              <a:moveTo>
                <a:pt x="0" y="0"/>
              </a:moveTo>
              <a:cubicBezTo>
                <a:pt x="243856" y="-26896"/>
                <a:pt x="361744" y="39371"/>
                <a:pt x="580954" y="0"/>
              </a:cubicBezTo>
              <a:cubicBezTo>
                <a:pt x="800164" y="-39371"/>
                <a:pt x="856852" y="18567"/>
                <a:pt x="1057337" y="0"/>
              </a:cubicBezTo>
              <a:cubicBezTo>
                <a:pt x="1257822" y="-18567"/>
                <a:pt x="1476628" y="61178"/>
                <a:pt x="1638292" y="0"/>
              </a:cubicBezTo>
              <a:cubicBezTo>
                <a:pt x="1799956" y="-61178"/>
                <a:pt x="1949790" y="2752"/>
                <a:pt x="2219246" y="0"/>
              </a:cubicBezTo>
              <a:cubicBezTo>
                <a:pt x="2488702" y="-2752"/>
                <a:pt x="2555365" y="8014"/>
                <a:pt x="2800200" y="0"/>
              </a:cubicBezTo>
              <a:cubicBezTo>
                <a:pt x="3045035" y="-8014"/>
                <a:pt x="3142495" y="59281"/>
                <a:pt x="3328869" y="0"/>
              </a:cubicBezTo>
              <a:cubicBezTo>
                <a:pt x="3515243" y="-59281"/>
                <a:pt x="3696451" y="11846"/>
                <a:pt x="3805252" y="0"/>
              </a:cubicBezTo>
              <a:cubicBezTo>
                <a:pt x="3914053" y="-11846"/>
                <a:pt x="4113184" y="50824"/>
                <a:pt x="4229348" y="0"/>
              </a:cubicBezTo>
              <a:cubicBezTo>
                <a:pt x="4345512" y="-50824"/>
                <a:pt x="5011215" y="54179"/>
                <a:pt x="5228590" y="0"/>
              </a:cubicBezTo>
              <a:cubicBezTo>
                <a:pt x="5234094" y="142036"/>
                <a:pt x="5215797" y="247852"/>
                <a:pt x="5228590" y="342595"/>
              </a:cubicBezTo>
              <a:cubicBezTo>
                <a:pt x="5241383" y="437338"/>
                <a:pt x="5196474" y="552598"/>
                <a:pt x="5228590" y="713740"/>
              </a:cubicBezTo>
              <a:cubicBezTo>
                <a:pt x="5060688" y="757454"/>
                <a:pt x="4855916" y="709535"/>
                <a:pt x="4699921" y="713740"/>
              </a:cubicBezTo>
              <a:cubicBezTo>
                <a:pt x="4543926" y="717945"/>
                <a:pt x="4347642" y="703085"/>
                <a:pt x="4171253" y="713740"/>
              </a:cubicBezTo>
              <a:cubicBezTo>
                <a:pt x="3994864" y="724395"/>
                <a:pt x="3700027" y="704358"/>
                <a:pt x="3538013" y="713740"/>
              </a:cubicBezTo>
              <a:cubicBezTo>
                <a:pt x="3375999" y="723122"/>
                <a:pt x="3120442" y="690632"/>
                <a:pt x="3009344" y="713740"/>
              </a:cubicBezTo>
              <a:cubicBezTo>
                <a:pt x="2898246" y="736848"/>
                <a:pt x="2646830" y="644479"/>
                <a:pt x="2376104" y="713740"/>
              </a:cubicBezTo>
              <a:cubicBezTo>
                <a:pt x="2105378" y="783001"/>
                <a:pt x="1845606" y="633838"/>
                <a:pt x="1690577" y="713740"/>
              </a:cubicBezTo>
              <a:cubicBezTo>
                <a:pt x="1535548" y="793642"/>
                <a:pt x="1386006" y="709448"/>
                <a:pt x="1161909" y="713740"/>
              </a:cubicBezTo>
              <a:cubicBezTo>
                <a:pt x="937812" y="718032"/>
                <a:pt x="774538" y="703007"/>
                <a:pt x="633240" y="713740"/>
              </a:cubicBezTo>
              <a:cubicBezTo>
                <a:pt x="491942" y="724473"/>
                <a:pt x="246166" y="671630"/>
                <a:pt x="0" y="713740"/>
              </a:cubicBezTo>
              <a:cubicBezTo>
                <a:pt x="-28783" y="548063"/>
                <a:pt x="36306" y="458991"/>
                <a:pt x="0" y="349733"/>
              </a:cubicBezTo>
              <a:cubicBezTo>
                <a:pt x="-36306" y="240475"/>
                <a:pt x="28017" y="150820"/>
                <a:pt x="0" y="0"/>
              </a:cubicBezTo>
              <a:close/>
            </a:path>
            <a:path w="5228590" h="713740" stroke="0" extrusionOk="0">
              <a:moveTo>
                <a:pt x="0" y="0"/>
              </a:moveTo>
              <a:cubicBezTo>
                <a:pt x="221596" y="-39537"/>
                <a:pt x="420876" y="43926"/>
                <a:pt x="580954" y="0"/>
              </a:cubicBezTo>
              <a:cubicBezTo>
                <a:pt x="741032" y="-43926"/>
                <a:pt x="936619" y="56266"/>
                <a:pt x="1266481" y="0"/>
              </a:cubicBezTo>
              <a:cubicBezTo>
                <a:pt x="1596343" y="-56266"/>
                <a:pt x="1552537" y="47374"/>
                <a:pt x="1690577" y="0"/>
              </a:cubicBezTo>
              <a:cubicBezTo>
                <a:pt x="1828617" y="-47374"/>
                <a:pt x="1980132" y="49378"/>
                <a:pt x="2219246" y="0"/>
              </a:cubicBezTo>
              <a:cubicBezTo>
                <a:pt x="2458360" y="-49378"/>
                <a:pt x="2680421" y="37301"/>
                <a:pt x="2852486" y="0"/>
              </a:cubicBezTo>
              <a:cubicBezTo>
                <a:pt x="3024551" y="-37301"/>
                <a:pt x="3210213" y="50367"/>
                <a:pt x="3538013" y="0"/>
              </a:cubicBezTo>
              <a:cubicBezTo>
                <a:pt x="3865813" y="-50367"/>
                <a:pt x="4027155" y="69671"/>
                <a:pt x="4223539" y="0"/>
              </a:cubicBezTo>
              <a:cubicBezTo>
                <a:pt x="4419923" y="-69671"/>
                <a:pt x="4495534" y="21888"/>
                <a:pt x="4699921" y="0"/>
              </a:cubicBezTo>
              <a:cubicBezTo>
                <a:pt x="4904308" y="-21888"/>
                <a:pt x="5003836" y="16807"/>
                <a:pt x="5228590" y="0"/>
              </a:cubicBezTo>
              <a:cubicBezTo>
                <a:pt x="5243982" y="87083"/>
                <a:pt x="5195702" y="272654"/>
                <a:pt x="5228590" y="342595"/>
              </a:cubicBezTo>
              <a:cubicBezTo>
                <a:pt x="5261478" y="412537"/>
                <a:pt x="5205656" y="535401"/>
                <a:pt x="5228590" y="713740"/>
              </a:cubicBezTo>
              <a:cubicBezTo>
                <a:pt x="5096618" y="723418"/>
                <a:pt x="4761265" y="654490"/>
                <a:pt x="4595350" y="713740"/>
              </a:cubicBezTo>
              <a:cubicBezTo>
                <a:pt x="4429435" y="772990"/>
                <a:pt x="4349600" y="666225"/>
                <a:pt x="4118967" y="713740"/>
              </a:cubicBezTo>
              <a:cubicBezTo>
                <a:pt x="3888334" y="761255"/>
                <a:pt x="3825670" y="710566"/>
                <a:pt x="3590298" y="713740"/>
              </a:cubicBezTo>
              <a:cubicBezTo>
                <a:pt x="3354926" y="716914"/>
                <a:pt x="3162978" y="689869"/>
                <a:pt x="3009344" y="713740"/>
              </a:cubicBezTo>
              <a:cubicBezTo>
                <a:pt x="2855710" y="737611"/>
                <a:pt x="2702507" y="706018"/>
                <a:pt x="2532961" y="713740"/>
              </a:cubicBezTo>
              <a:cubicBezTo>
                <a:pt x="2363415" y="721462"/>
                <a:pt x="2168053" y="663413"/>
                <a:pt x="1847435" y="713740"/>
              </a:cubicBezTo>
              <a:cubicBezTo>
                <a:pt x="1526817" y="764067"/>
                <a:pt x="1491233" y="641296"/>
                <a:pt x="1214195" y="713740"/>
              </a:cubicBezTo>
              <a:cubicBezTo>
                <a:pt x="937157" y="786184"/>
                <a:pt x="798290" y="677238"/>
                <a:pt x="685526" y="713740"/>
              </a:cubicBezTo>
              <a:cubicBezTo>
                <a:pt x="572762" y="750242"/>
                <a:pt x="229282" y="683723"/>
                <a:pt x="0" y="713740"/>
              </a:cubicBezTo>
              <a:cubicBezTo>
                <a:pt x="-34693" y="556786"/>
                <a:pt x="27907" y="445875"/>
                <a:pt x="0" y="378282"/>
              </a:cubicBezTo>
              <a:cubicBezTo>
                <a:pt x="-27907" y="310689"/>
                <a:pt x="24739" y="131900"/>
                <a:pt x="0" y="0"/>
              </a:cubicBezTo>
              <a:close/>
            </a:path>
          </a:pathLst>
        </a:custGeom>
        <a:solidFill>
          <a:schemeClr val="lt1"/>
        </a:solidFill>
        <a:ln w="19050" cmpd="sng">
          <a:solidFill>
            <a:srgbClr val="00B0F0"/>
          </a:solidFill>
          <a:extLst>
            <a:ext uri="{C807C97D-BFC1-408E-A445-0C87EB9F89A2}">
              <ask:lineSketchStyleProps xmlns:ask="http://schemas.microsoft.com/office/drawing/2018/sketchyshapes" sd="481711788">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*What is a good Contribution Margin? The closer a contribution margin percent, or ratio, is to 100%, the better. The higher the ratio, the more money is available to cover the business's overhead expenses, or fixed costs.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xdr:colOff>
      <xdr:row>47</xdr:row>
      <xdr:rowOff>66675</xdr:rowOff>
    </xdr:to>
    <xdr:sp macro="" textlink="">
      <xdr:nvSpPr>
        <xdr:cNvPr id="1026" name="Rectangle 2" hidden="1">
          <a:extLst>
            <a:ext uri="{FF2B5EF4-FFF2-40B4-BE49-F238E27FC236}">
              <a16:creationId xmlns:a16="http://schemas.microsoft.com/office/drawing/2014/main" id="{00000000-0008-0000-05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47</xdr:row>
      <xdr:rowOff>66675</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47</xdr:row>
      <xdr:rowOff>66675</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47</xdr:row>
      <xdr:rowOff>66675</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47</xdr:row>
      <xdr:rowOff>260350</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47</xdr:row>
      <xdr:rowOff>260350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47</xdr:row>
      <xdr:rowOff>76200</xdr:rowOff>
    </xdr:to>
    <xdr:sp macro="" textlink="">
      <xdr:nvSpPr>
        <xdr:cNvPr id="7" name="AutoShape 2">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314324</xdr:colOff>
      <xdr:row>57</xdr:row>
      <xdr:rowOff>31749</xdr:rowOff>
    </xdr:from>
    <xdr:to>
      <xdr:col>6</xdr:col>
      <xdr:colOff>552450</xdr:colOff>
      <xdr:row>74</xdr:row>
      <xdr:rowOff>28574</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302846</xdr:colOff>
      <xdr:row>2</xdr:row>
      <xdr:rowOff>39077</xdr:rowOff>
    </xdr:from>
    <xdr:to>
      <xdr:col>6</xdr:col>
      <xdr:colOff>602274</xdr:colOff>
      <xdr:row>10</xdr:row>
      <xdr:rowOff>21981</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4017596" y="427404"/>
          <a:ext cx="2021255" cy="1272442"/>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sheet is automatically calculated</a:t>
          </a:r>
          <a:r>
            <a:rPr lang="en-US" sz="1100" baseline="0"/>
            <a:t> from Financing sheet. Do not enter information here. Remove Loan Fee on Financing Sheet, if not rolled into loan.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mail1.web.com/src/download.php?startMessage=1&amp;passed_id=4239&amp;mailbox=INBOX&amp;ent_id=2&amp;passed_ent_id=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 Amort."/>
      <sheetName val="_download_php_startMessage_1__2"/>
      <sheetName val="_download_php_startMessage_1__3"/>
    </sheetNames>
    <definedNames>
      <definedName name="Data.Top.Left"/>
      <definedName name="Macro1"/>
      <definedName name="Macro2"/>
    </defined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E870-D0AE-4027-9FA8-3C99DADB919B}">
  <dimension ref="A1:J51"/>
  <sheetViews>
    <sheetView showGridLines="0" zoomScaleNormal="100" workbookViewId="0">
      <selection activeCell="A6" sqref="A6"/>
    </sheetView>
  </sheetViews>
  <sheetFormatPr defaultColWidth="17.33203125" defaultRowHeight="15" customHeight="1"/>
  <cols>
    <col min="1" max="1" width="35.88671875" style="43" customWidth="1"/>
    <col min="2" max="3" width="17.33203125" style="43"/>
    <col min="4" max="4" width="19.88671875" style="43" customWidth="1"/>
    <col min="5" max="9" width="17.33203125" style="43"/>
    <col min="10" max="10" width="21.6640625" style="43" customWidth="1"/>
    <col min="11" max="16384" width="17.33203125" style="43"/>
  </cols>
  <sheetData>
    <row r="1" spans="1:2" ht="27.9" customHeight="1">
      <c r="A1" s="700" t="s">
        <v>0</v>
      </c>
      <c r="B1" s="700"/>
    </row>
    <row r="2" spans="1:2" ht="27.9" customHeight="1">
      <c r="A2" s="701" t="s">
        <v>1</v>
      </c>
      <c r="B2" s="701"/>
    </row>
    <row r="3" spans="1:2" ht="27.9" customHeight="1">
      <c r="A3" s="200"/>
      <c r="B3" s="200"/>
    </row>
    <row r="4" spans="1:2" ht="17.399999999999999" customHeight="1">
      <c r="A4" s="102" t="s">
        <v>2</v>
      </c>
      <c r="B4" s="103" t="s">
        <v>3</v>
      </c>
    </row>
    <row r="5" spans="1:2" ht="15" customHeight="1">
      <c r="A5" s="104" t="s">
        <v>4</v>
      </c>
      <c r="B5" s="105"/>
    </row>
    <row r="6" spans="1:2" ht="15" customHeight="1">
      <c r="A6" s="159" t="s">
        <v>5</v>
      </c>
      <c r="B6" s="156"/>
    </row>
    <row r="7" spans="1:2" ht="15" customHeight="1">
      <c r="A7" s="159" t="s">
        <v>6</v>
      </c>
      <c r="B7" s="156"/>
    </row>
    <row r="8" spans="1:2" ht="15" customHeight="1">
      <c r="A8" s="159" t="s">
        <v>7</v>
      </c>
      <c r="B8" s="156"/>
    </row>
    <row r="9" spans="1:2" ht="15" customHeight="1">
      <c r="A9" s="159" t="s">
        <v>8</v>
      </c>
      <c r="B9" s="156"/>
    </row>
    <row r="10" spans="1:2" ht="15" customHeight="1">
      <c r="A10" s="110" t="s">
        <v>9</v>
      </c>
      <c r="B10" s="111">
        <f>SUM(B6:B9)</f>
        <v>0</v>
      </c>
    </row>
    <row r="11" spans="1:2" ht="15" customHeight="1">
      <c r="A11" s="104" t="s">
        <v>10</v>
      </c>
      <c r="B11" s="106"/>
    </row>
    <row r="12" spans="1:2" ht="15" customHeight="1">
      <c r="A12" s="159" t="s">
        <v>11</v>
      </c>
      <c r="B12" s="160"/>
    </row>
    <row r="13" spans="1:2" ht="15" customHeight="1">
      <c r="A13" s="159" t="s">
        <v>12</v>
      </c>
      <c r="B13" s="156"/>
    </row>
    <row r="14" spans="1:2" ht="15" customHeight="1">
      <c r="A14" s="159" t="s">
        <v>13</v>
      </c>
      <c r="B14" s="156"/>
    </row>
    <row r="15" spans="1:2" ht="15" customHeight="1">
      <c r="A15" s="159" t="s">
        <v>14</v>
      </c>
      <c r="B15" s="156"/>
    </row>
    <row r="16" spans="1:2" ht="15" customHeight="1">
      <c r="A16" s="110" t="s">
        <v>15</v>
      </c>
      <c r="B16" s="111">
        <f>SUM(B12:B15)</f>
        <v>0</v>
      </c>
    </row>
    <row r="17" spans="1:10" ht="15" customHeight="1">
      <c r="A17" s="104" t="s">
        <v>16</v>
      </c>
      <c r="B17" s="106"/>
    </row>
    <row r="18" spans="1:10" ht="15" customHeight="1">
      <c r="A18" s="159" t="s">
        <v>17</v>
      </c>
      <c r="B18" s="156"/>
    </row>
    <row r="19" spans="1:10" ht="15" customHeight="1">
      <c r="A19" s="159" t="s">
        <v>18</v>
      </c>
      <c r="B19" s="156"/>
    </row>
    <row r="20" spans="1:10" ht="15" customHeight="1">
      <c r="A20" s="159" t="s">
        <v>19</v>
      </c>
      <c r="B20" s="156"/>
    </row>
    <row r="21" spans="1:10" ht="15" customHeight="1">
      <c r="A21" s="159" t="s">
        <v>20</v>
      </c>
      <c r="B21" s="156"/>
    </row>
    <row r="22" spans="1:10" ht="15" customHeight="1" thickBot="1">
      <c r="A22" s="159" t="s">
        <v>21</v>
      </c>
      <c r="B22" s="156"/>
    </row>
    <row r="23" spans="1:10" ht="15" customHeight="1">
      <c r="A23" s="110" t="s">
        <v>22</v>
      </c>
      <c r="B23" s="111">
        <f>SUM(B18:B22)</f>
        <v>0</v>
      </c>
      <c r="D23" s="203" t="s">
        <v>23</v>
      </c>
      <c r="E23" s="204" t="s">
        <v>18</v>
      </c>
      <c r="F23" s="204" t="s">
        <v>24</v>
      </c>
      <c r="G23" s="204" t="s">
        <v>25</v>
      </c>
      <c r="H23" s="204" t="s">
        <v>8</v>
      </c>
      <c r="I23" s="204" t="s">
        <v>26</v>
      </c>
      <c r="J23" s="205" t="s">
        <v>27</v>
      </c>
    </row>
    <row r="24" spans="1:10" ht="15" customHeight="1" thickBot="1">
      <c r="A24" s="104" t="s">
        <v>28</v>
      </c>
      <c r="B24" s="106"/>
      <c r="D24" s="206">
        <f>B31+B45</f>
        <v>0</v>
      </c>
      <c r="E24" s="207">
        <f>B23</f>
        <v>0</v>
      </c>
      <c r="F24" s="207">
        <f>B16</f>
        <v>0</v>
      </c>
      <c r="G24" s="207">
        <f>B10</f>
        <v>0</v>
      </c>
      <c r="H24" s="207">
        <f>B49</f>
        <v>0</v>
      </c>
      <c r="I24" s="207">
        <f>B38</f>
        <v>0</v>
      </c>
      <c r="J24" s="208">
        <f>SUM(D24:I24)</f>
        <v>0</v>
      </c>
    </row>
    <row r="25" spans="1:10" ht="15" customHeight="1">
      <c r="A25" s="159" t="s">
        <v>29</v>
      </c>
      <c r="B25" s="156"/>
    </row>
    <row r="26" spans="1:10" ht="15" customHeight="1">
      <c r="A26" s="159" t="s">
        <v>30</v>
      </c>
      <c r="B26" s="156"/>
    </row>
    <row r="27" spans="1:10" ht="15" customHeight="1">
      <c r="A27" s="159" t="s">
        <v>31</v>
      </c>
      <c r="B27" s="156"/>
    </row>
    <row r="28" spans="1:10" ht="15" customHeight="1">
      <c r="A28" s="159" t="s">
        <v>32</v>
      </c>
      <c r="B28" s="156"/>
    </row>
    <row r="29" spans="1:10" ht="15" customHeight="1">
      <c r="A29" s="159" t="s">
        <v>33</v>
      </c>
      <c r="B29" s="156"/>
    </row>
    <row r="30" spans="1:10" ht="15" customHeight="1">
      <c r="A30" s="159" t="s">
        <v>8</v>
      </c>
      <c r="B30" s="156"/>
    </row>
    <row r="31" spans="1:10" ht="15" customHeight="1">
      <c r="A31" s="110" t="s">
        <v>34</v>
      </c>
      <c r="B31" s="112">
        <f>SUM(B25:B30)</f>
        <v>0</v>
      </c>
    </row>
    <row r="32" spans="1:10" ht="15" customHeight="1">
      <c r="A32" s="104" t="s">
        <v>35</v>
      </c>
      <c r="B32" s="106"/>
    </row>
    <row r="33" spans="1:2" ht="15" customHeight="1">
      <c r="A33" s="159" t="s">
        <v>36</v>
      </c>
      <c r="B33" s="160"/>
    </row>
    <row r="34" spans="1:2" ht="15" customHeight="1">
      <c r="A34" s="159" t="s">
        <v>37</v>
      </c>
      <c r="B34" s="161"/>
    </row>
    <row r="35" spans="1:2" ht="15" customHeight="1">
      <c r="A35" s="159" t="s">
        <v>38</v>
      </c>
      <c r="B35" s="161"/>
    </row>
    <row r="36" spans="1:2" ht="15" customHeight="1">
      <c r="A36" s="159" t="s">
        <v>39</v>
      </c>
      <c r="B36" s="161"/>
    </row>
    <row r="37" spans="1:2" ht="15" customHeight="1">
      <c r="A37" s="159" t="s">
        <v>40</v>
      </c>
      <c r="B37" s="161"/>
    </row>
    <row r="38" spans="1:2" ht="15" customHeight="1">
      <c r="A38" s="110" t="s">
        <v>41</v>
      </c>
      <c r="B38" s="111">
        <f>SUM(B33:B37)</f>
        <v>0</v>
      </c>
    </row>
    <row r="39" spans="1:2" ht="15" customHeight="1">
      <c r="A39" s="104" t="s">
        <v>42</v>
      </c>
      <c r="B39" s="106"/>
    </row>
    <row r="40" spans="1:2" ht="15" customHeight="1">
      <c r="A40" s="159" t="s">
        <v>43</v>
      </c>
      <c r="B40" s="161"/>
    </row>
    <row r="41" spans="1:2" ht="15" customHeight="1">
      <c r="A41" s="159" t="s">
        <v>44</v>
      </c>
      <c r="B41" s="156"/>
    </row>
    <row r="42" spans="1:2" ht="15" customHeight="1">
      <c r="A42" s="159" t="s">
        <v>45</v>
      </c>
      <c r="B42" s="156"/>
    </row>
    <row r="43" spans="1:2" ht="15" customHeight="1">
      <c r="A43" s="159" t="s">
        <v>46</v>
      </c>
      <c r="B43" s="156"/>
    </row>
    <row r="44" spans="1:2" ht="15" customHeight="1">
      <c r="A44" s="159" t="s">
        <v>47</v>
      </c>
      <c r="B44" s="162"/>
    </row>
    <row r="45" spans="1:2" ht="15" customHeight="1">
      <c r="A45" s="113" t="s">
        <v>48</v>
      </c>
      <c r="B45" s="114">
        <f>SUM(B40:B44)</f>
        <v>0</v>
      </c>
    </row>
    <row r="46" spans="1:2" ht="15" customHeight="1">
      <c r="A46" s="104" t="s">
        <v>49</v>
      </c>
      <c r="B46" s="107"/>
    </row>
    <row r="47" spans="1:2" ht="15" customHeight="1">
      <c r="A47" s="159" t="s">
        <v>50</v>
      </c>
      <c r="B47" s="162"/>
    </row>
    <row r="48" spans="1:2" ht="15" customHeight="1">
      <c r="A48" s="159" t="s">
        <v>51</v>
      </c>
      <c r="B48" s="162"/>
    </row>
    <row r="49" spans="1:2" ht="15" customHeight="1">
      <c r="A49" s="110" t="s">
        <v>52</v>
      </c>
      <c r="B49" s="114">
        <f>SUM(B47:B48)</f>
        <v>0</v>
      </c>
    </row>
    <row r="50" spans="1:2" ht="15" customHeight="1">
      <c r="A50" s="108"/>
      <c r="B50" s="109"/>
    </row>
    <row r="51" spans="1:2" ht="16.95" customHeight="1">
      <c r="A51" s="201" t="s">
        <v>53</v>
      </c>
      <c r="B51" s="202">
        <f>B10+B16+B23++B31+B38+B45+B49</f>
        <v>0</v>
      </c>
    </row>
  </sheetData>
  <sheetProtection algorithmName="SHA-512" hashValue="J+ruCwwYks6s00LpX/nW0lCEC/KB0834uozPfLgOq1Z+nG8oe+2YQsY7a57jtQ7PlQMkxBMzMO7jwugoChV0QA==" saltValue="YoX0uF1WfCCUU1DbicwTPw==" spinCount="100000" sheet="1" formatColumns="0" formatRows="0" selectLockedCells="1"/>
  <mergeCells count="2">
    <mergeCell ref="A1:B1"/>
    <mergeCell ref="A2:B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9"/>
  <sheetViews>
    <sheetView showGridLines="0" zoomScaleNormal="100" workbookViewId="0">
      <selection activeCell="B11" sqref="B11"/>
    </sheetView>
  </sheetViews>
  <sheetFormatPr defaultColWidth="17.33203125" defaultRowHeight="15" customHeight="1"/>
  <cols>
    <col min="1" max="1" width="26.6640625" customWidth="1"/>
    <col min="2" max="22" width="14.88671875" customWidth="1"/>
  </cols>
  <sheetData>
    <row r="1" spans="1:15" ht="21" customHeight="1">
      <c r="A1" s="115" t="s">
        <v>54</v>
      </c>
      <c r="B1" s="2"/>
      <c r="C1" s="2"/>
      <c r="D1" s="2"/>
      <c r="E1" s="2"/>
      <c r="F1" s="2"/>
      <c r="G1" s="2"/>
      <c r="H1" s="2"/>
      <c r="I1" s="2"/>
      <c r="J1" s="2"/>
      <c r="K1" s="2"/>
      <c r="L1" s="2"/>
      <c r="M1" s="2"/>
      <c r="N1" s="3"/>
    </row>
    <row r="2" spans="1:15" ht="15.75" customHeight="1">
      <c r="A2" s="4"/>
      <c r="B2" s="2"/>
      <c r="C2" s="2"/>
      <c r="D2" s="2"/>
      <c r="E2" s="2"/>
      <c r="F2" s="2"/>
      <c r="G2" s="2"/>
      <c r="H2" s="2"/>
      <c r="I2" s="2"/>
      <c r="J2" s="2"/>
      <c r="K2" s="2"/>
      <c r="L2" s="2"/>
      <c r="M2" s="2"/>
      <c r="N2" s="3"/>
    </row>
    <row r="3" spans="1:15" ht="15.75" customHeight="1">
      <c r="A3" s="4"/>
      <c r="B3" s="2"/>
      <c r="C3" s="2"/>
      <c r="D3" s="2"/>
      <c r="E3" s="2"/>
      <c r="F3" s="2"/>
      <c r="G3" s="2"/>
      <c r="H3" s="2"/>
      <c r="I3" s="2"/>
      <c r="L3" s="2"/>
      <c r="M3" s="2"/>
      <c r="N3" s="3"/>
    </row>
    <row r="4" spans="1:15" ht="15.75" customHeight="1">
      <c r="A4" s="4"/>
      <c r="B4" s="2"/>
      <c r="C4" s="2"/>
      <c r="D4" s="2"/>
      <c r="E4" s="2"/>
      <c r="F4" s="2"/>
      <c r="G4" s="2"/>
      <c r="H4" s="2"/>
      <c r="I4" s="2"/>
      <c r="L4" s="2"/>
      <c r="M4" s="2"/>
      <c r="N4" s="3"/>
    </row>
    <row r="5" spans="1:15" ht="15.75" customHeight="1">
      <c r="A5" s="4"/>
      <c r="B5" s="2"/>
      <c r="C5" s="2"/>
      <c r="D5" s="2"/>
      <c r="E5" s="2"/>
      <c r="F5" s="2"/>
      <c r="G5" s="2"/>
      <c r="H5" s="2"/>
      <c r="I5" s="2"/>
      <c r="M5" s="2"/>
      <c r="N5" s="3"/>
    </row>
    <row r="6" spans="1:15" ht="15.75" customHeight="1" thickBot="1">
      <c r="A6" s="4"/>
      <c r="B6" s="2"/>
      <c r="C6" s="2"/>
      <c r="D6" s="2"/>
      <c r="E6" s="2"/>
      <c r="F6" s="2"/>
      <c r="G6" s="2"/>
      <c r="H6" s="2"/>
      <c r="I6" s="2"/>
      <c r="J6" s="209"/>
      <c r="K6" s="118" t="s">
        <v>55</v>
      </c>
      <c r="M6" s="2"/>
      <c r="N6" s="3"/>
    </row>
    <row r="7" spans="1:15" ht="15.75" customHeight="1" thickBot="1">
      <c r="A7" s="116"/>
      <c r="B7" s="117" t="s">
        <v>56</v>
      </c>
      <c r="C7" s="168">
        <v>45413</v>
      </c>
      <c r="D7" s="118" t="s">
        <v>57</v>
      </c>
      <c r="E7" s="118"/>
      <c r="F7" s="118"/>
      <c r="G7" s="119"/>
      <c r="H7" s="116"/>
      <c r="I7" s="119"/>
      <c r="J7" s="210"/>
      <c r="K7" s="211" t="s">
        <v>58</v>
      </c>
      <c r="L7" s="119"/>
      <c r="M7" s="119"/>
      <c r="N7" s="122"/>
      <c r="O7" s="116"/>
    </row>
    <row r="8" spans="1:15" ht="15.75" customHeight="1">
      <c r="A8" s="123"/>
      <c r="B8" s="118"/>
      <c r="C8" s="124"/>
      <c r="D8" s="118"/>
      <c r="E8" s="118"/>
      <c r="F8" s="118"/>
      <c r="G8" s="118"/>
      <c r="H8" s="123"/>
      <c r="I8" s="119"/>
      <c r="J8" s="119"/>
      <c r="K8" s="119"/>
      <c r="L8" s="119"/>
      <c r="M8" s="119"/>
      <c r="N8" s="122"/>
      <c r="O8" s="116"/>
    </row>
    <row r="9" spans="1:15" ht="15.75" customHeight="1">
      <c r="A9" s="125"/>
      <c r="B9" s="126">
        <f>C7</f>
        <v>45413</v>
      </c>
      <c r="C9" s="126">
        <f t="shared" ref="C9:H9" si="0">DATE(YEAR(B9),MONTH(B9)+1,1)</f>
        <v>45444</v>
      </c>
      <c r="D9" s="126">
        <f t="shared" si="0"/>
        <v>45474</v>
      </c>
      <c r="E9" s="126">
        <f t="shared" si="0"/>
        <v>45505</v>
      </c>
      <c r="F9" s="126">
        <f t="shared" si="0"/>
        <v>45536</v>
      </c>
      <c r="G9" s="126">
        <f t="shared" si="0"/>
        <v>45566</v>
      </c>
      <c r="H9" s="126">
        <f t="shared" si="0"/>
        <v>45597</v>
      </c>
      <c r="I9" s="126">
        <f>DATE(YEAR(H9),MONTH(H9)+1,1)</f>
        <v>45627</v>
      </c>
      <c r="J9" s="126">
        <f>DATE(YEAR(I9),MONTH(I9)+1,1)</f>
        <v>45658</v>
      </c>
      <c r="K9" s="126">
        <f>DATE(YEAR(J9),MONTH(J9)+1,1)</f>
        <v>45689</v>
      </c>
      <c r="L9" s="126">
        <f>DATE(YEAR(K9),MONTH(K9)+1,1)</f>
        <v>45717</v>
      </c>
      <c r="M9" s="126">
        <f>DATE(YEAR(L9),MONTH(L9)+1,1)</f>
        <v>45748</v>
      </c>
      <c r="N9" s="127" t="s">
        <v>59</v>
      </c>
      <c r="O9" s="116"/>
    </row>
    <row r="10" spans="1:15" ht="13.95" customHeight="1">
      <c r="A10" s="163" t="s">
        <v>60</v>
      </c>
      <c r="B10" s="164"/>
      <c r="C10" s="164"/>
      <c r="D10" s="164"/>
      <c r="E10" s="164"/>
      <c r="F10" s="164"/>
      <c r="G10" s="164"/>
      <c r="H10" s="164"/>
      <c r="I10" s="164"/>
      <c r="J10" s="164"/>
      <c r="K10" s="164"/>
      <c r="L10" s="164"/>
      <c r="M10" s="164"/>
      <c r="N10" s="128">
        <f>SUM(B10:M10)</f>
        <v>0</v>
      </c>
      <c r="O10" s="116"/>
    </row>
    <row r="11" spans="1:15" ht="13.95" customHeight="1">
      <c r="A11" s="165" t="s">
        <v>61</v>
      </c>
      <c r="B11" s="166"/>
      <c r="C11" s="129">
        <f>$B$11</f>
        <v>0</v>
      </c>
      <c r="D11" s="129">
        <f>$B$11</f>
        <v>0</v>
      </c>
      <c r="E11" s="129">
        <f>$B$11</f>
        <v>0</v>
      </c>
      <c r="F11" s="129">
        <f t="shared" ref="F11:L11" si="1">$B$11</f>
        <v>0</v>
      </c>
      <c r="G11" s="129">
        <f t="shared" si="1"/>
        <v>0</v>
      </c>
      <c r="H11" s="129">
        <f t="shared" si="1"/>
        <v>0</v>
      </c>
      <c r="I11" s="129">
        <f>$B$11</f>
        <v>0</v>
      </c>
      <c r="J11" s="129">
        <f t="shared" si="1"/>
        <v>0</v>
      </c>
      <c r="K11" s="129">
        <f t="shared" si="1"/>
        <v>0</v>
      </c>
      <c r="L11" s="129">
        <f t="shared" si="1"/>
        <v>0</v>
      </c>
      <c r="M11" s="129">
        <f>$B$11</f>
        <v>0</v>
      </c>
      <c r="N11" s="130"/>
      <c r="O11" s="116"/>
    </row>
    <row r="12" spans="1:15" ht="13.95" customHeight="1">
      <c r="A12" s="131" t="s">
        <v>62</v>
      </c>
      <c r="B12" s="132">
        <f>B10*B11</f>
        <v>0</v>
      </c>
      <c r="C12" s="133">
        <f>C10*C11</f>
        <v>0</v>
      </c>
      <c r="D12" s="133">
        <f>D10*D11</f>
        <v>0</v>
      </c>
      <c r="E12" s="133">
        <f t="shared" ref="E12:H12" si="2">E10*E11</f>
        <v>0</v>
      </c>
      <c r="F12" s="133">
        <f>F10*F11</f>
        <v>0</v>
      </c>
      <c r="G12" s="133">
        <f t="shared" si="2"/>
        <v>0</v>
      </c>
      <c r="H12" s="133">
        <f t="shared" si="2"/>
        <v>0</v>
      </c>
      <c r="I12" s="133">
        <f>I10*I11</f>
        <v>0</v>
      </c>
      <c r="J12" s="133">
        <f>J10*J11</f>
        <v>0</v>
      </c>
      <c r="K12" s="133">
        <f>K10*K11</f>
        <v>0</v>
      </c>
      <c r="L12" s="133">
        <f>L10*L11</f>
        <v>0</v>
      </c>
      <c r="M12" s="133">
        <f>M10*M11</f>
        <v>0</v>
      </c>
      <c r="N12" s="134">
        <f>SUM(B12:M12)</f>
        <v>0</v>
      </c>
      <c r="O12" s="116"/>
    </row>
    <row r="13" spans="1:15" ht="13.95" customHeight="1">
      <c r="A13" s="135"/>
      <c r="B13" s="136"/>
      <c r="C13" s="136"/>
      <c r="D13" s="136"/>
      <c r="E13" s="136"/>
      <c r="F13" s="136"/>
      <c r="G13" s="136"/>
      <c r="H13" s="136"/>
      <c r="I13" s="136"/>
      <c r="J13" s="136"/>
      <c r="K13" s="136"/>
      <c r="L13" s="136"/>
      <c r="M13" s="136"/>
      <c r="N13" s="137"/>
      <c r="O13" s="116"/>
    </row>
    <row r="14" spans="1:15" ht="13.95" customHeight="1">
      <c r="A14" s="163" t="s">
        <v>63</v>
      </c>
      <c r="B14" s="167"/>
      <c r="C14" s="167"/>
      <c r="D14" s="167"/>
      <c r="E14" s="167"/>
      <c r="F14" s="167"/>
      <c r="G14" s="167"/>
      <c r="H14" s="167"/>
      <c r="I14" s="167"/>
      <c r="J14" s="167"/>
      <c r="K14" s="167"/>
      <c r="L14" s="167"/>
      <c r="M14" s="167"/>
      <c r="N14" s="138">
        <f>SUM(B14:M14)</f>
        <v>0</v>
      </c>
      <c r="O14" s="116"/>
    </row>
    <row r="15" spans="1:15" ht="13.95" customHeight="1">
      <c r="A15" s="165" t="s">
        <v>61</v>
      </c>
      <c r="B15" s="166">
        <v>0</v>
      </c>
      <c r="C15" s="139">
        <f>$B$15</f>
        <v>0</v>
      </c>
      <c r="D15" s="139">
        <f t="shared" ref="D15:M15" si="3">$B$15</f>
        <v>0</v>
      </c>
      <c r="E15" s="139">
        <f t="shared" si="3"/>
        <v>0</v>
      </c>
      <c r="F15" s="139">
        <f t="shared" si="3"/>
        <v>0</v>
      </c>
      <c r="G15" s="139">
        <f t="shared" si="3"/>
        <v>0</v>
      </c>
      <c r="H15" s="139">
        <f t="shared" si="3"/>
        <v>0</v>
      </c>
      <c r="I15" s="139">
        <f t="shared" si="3"/>
        <v>0</v>
      </c>
      <c r="J15" s="139">
        <f t="shared" si="3"/>
        <v>0</v>
      </c>
      <c r="K15" s="139">
        <f t="shared" si="3"/>
        <v>0</v>
      </c>
      <c r="L15" s="139">
        <f t="shared" si="3"/>
        <v>0</v>
      </c>
      <c r="M15" s="139">
        <f t="shared" si="3"/>
        <v>0</v>
      </c>
      <c r="N15" s="140"/>
      <c r="O15" s="116"/>
    </row>
    <row r="16" spans="1:15" ht="13.95" customHeight="1">
      <c r="A16" s="131" t="s">
        <v>62</v>
      </c>
      <c r="B16" s="132">
        <f t="shared" ref="B16:H16" si="4">B14*B15</f>
        <v>0</v>
      </c>
      <c r="C16" s="133">
        <f t="shared" si="4"/>
        <v>0</v>
      </c>
      <c r="D16" s="133">
        <f t="shared" si="4"/>
        <v>0</v>
      </c>
      <c r="E16" s="133">
        <f t="shared" si="4"/>
        <v>0</v>
      </c>
      <c r="F16" s="133">
        <f t="shared" si="4"/>
        <v>0</v>
      </c>
      <c r="G16" s="133">
        <f t="shared" si="4"/>
        <v>0</v>
      </c>
      <c r="H16" s="133">
        <f t="shared" si="4"/>
        <v>0</v>
      </c>
      <c r="I16" s="133">
        <f>I14*I15</f>
        <v>0</v>
      </c>
      <c r="J16" s="133">
        <f>J14*J15</f>
        <v>0</v>
      </c>
      <c r="K16" s="133">
        <f>K14*K15</f>
        <v>0</v>
      </c>
      <c r="L16" s="133">
        <f>L14*L15</f>
        <v>0</v>
      </c>
      <c r="M16" s="133">
        <f>M14*M15</f>
        <v>0</v>
      </c>
      <c r="N16" s="134">
        <f>SUM(B16:M16)</f>
        <v>0</v>
      </c>
      <c r="O16" s="116"/>
    </row>
    <row r="17" spans="1:15" ht="13.95" customHeight="1">
      <c r="A17" s="116"/>
      <c r="B17" s="116"/>
      <c r="C17" s="116"/>
      <c r="D17" s="116"/>
      <c r="E17" s="116"/>
      <c r="F17" s="116"/>
      <c r="G17" s="116"/>
      <c r="H17" s="116"/>
      <c r="I17" s="116"/>
      <c r="J17" s="116"/>
      <c r="K17" s="116"/>
      <c r="L17" s="116"/>
      <c r="M17" s="116"/>
      <c r="N17" s="116"/>
      <c r="O17" s="116"/>
    </row>
    <row r="18" spans="1:15" ht="13.95" customHeight="1">
      <c r="A18" s="163" t="s">
        <v>64</v>
      </c>
      <c r="B18" s="167"/>
      <c r="C18" s="167"/>
      <c r="D18" s="167"/>
      <c r="E18" s="167"/>
      <c r="F18" s="167"/>
      <c r="G18" s="167"/>
      <c r="H18" s="167"/>
      <c r="I18" s="167"/>
      <c r="J18" s="167"/>
      <c r="K18" s="167"/>
      <c r="L18" s="167"/>
      <c r="M18" s="167"/>
      <c r="N18" s="138">
        <f>SUM(B18:M18)</f>
        <v>0</v>
      </c>
      <c r="O18" s="116"/>
    </row>
    <row r="19" spans="1:15" ht="13.95" customHeight="1">
      <c r="A19" s="165" t="s">
        <v>61</v>
      </c>
      <c r="B19" s="166">
        <v>0</v>
      </c>
      <c r="C19" s="139">
        <f>$B$19</f>
        <v>0</v>
      </c>
      <c r="D19" s="139">
        <f t="shared" ref="D19:M19" si="5">$B$19</f>
        <v>0</v>
      </c>
      <c r="E19" s="139">
        <f t="shared" si="5"/>
        <v>0</v>
      </c>
      <c r="F19" s="139">
        <f t="shared" si="5"/>
        <v>0</v>
      </c>
      <c r="G19" s="139">
        <f t="shared" si="5"/>
        <v>0</v>
      </c>
      <c r="H19" s="139">
        <f t="shared" si="5"/>
        <v>0</v>
      </c>
      <c r="I19" s="139">
        <f t="shared" si="5"/>
        <v>0</v>
      </c>
      <c r="J19" s="139">
        <f t="shared" si="5"/>
        <v>0</v>
      </c>
      <c r="K19" s="139">
        <f t="shared" si="5"/>
        <v>0</v>
      </c>
      <c r="L19" s="139">
        <f t="shared" si="5"/>
        <v>0</v>
      </c>
      <c r="M19" s="139">
        <f t="shared" si="5"/>
        <v>0</v>
      </c>
      <c r="N19" s="141"/>
      <c r="O19" s="116"/>
    </row>
    <row r="20" spans="1:15" ht="13.95" customHeight="1">
      <c r="A20" s="131" t="s">
        <v>62</v>
      </c>
      <c r="B20" s="132">
        <f t="shared" ref="B20:H20" si="6">B18*B19</f>
        <v>0</v>
      </c>
      <c r="C20" s="133">
        <f t="shared" si="6"/>
        <v>0</v>
      </c>
      <c r="D20" s="133">
        <f t="shared" si="6"/>
        <v>0</v>
      </c>
      <c r="E20" s="133">
        <f t="shared" si="6"/>
        <v>0</v>
      </c>
      <c r="F20" s="133">
        <f t="shared" si="6"/>
        <v>0</v>
      </c>
      <c r="G20" s="133">
        <f t="shared" si="6"/>
        <v>0</v>
      </c>
      <c r="H20" s="133">
        <f t="shared" si="6"/>
        <v>0</v>
      </c>
      <c r="I20" s="133">
        <f>I18*I19</f>
        <v>0</v>
      </c>
      <c r="J20" s="133">
        <f>J18*J19</f>
        <v>0</v>
      </c>
      <c r="K20" s="133">
        <f>K18*K19</f>
        <v>0</v>
      </c>
      <c r="L20" s="133">
        <f>L18*L19</f>
        <v>0</v>
      </c>
      <c r="M20" s="133">
        <f>M18*M19</f>
        <v>0</v>
      </c>
      <c r="N20" s="134">
        <f>SUM(B20:M20)</f>
        <v>0</v>
      </c>
      <c r="O20" s="116"/>
    </row>
    <row r="21" spans="1:15" ht="13.95" customHeight="1">
      <c r="A21" s="135"/>
      <c r="B21" s="136"/>
      <c r="C21" s="136"/>
      <c r="D21" s="136"/>
      <c r="E21" s="136"/>
      <c r="F21" s="136"/>
      <c r="G21" s="136"/>
      <c r="H21" s="136"/>
      <c r="I21" s="136"/>
      <c r="J21" s="136"/>
      <c r="K21" s="136"/>
      <c r="L21" s="136"/>
      <c r="M21" s="136"/>
      <c r="N21" s="137"/>
      <c r="O21" s="116"/>
    </row>
    <row r="22" spans="1:15" ht="13.95" customHeight="1">
      <c r="A22" s="163" t="s">
        <v>65</v>
      </c>
      <c r="B22" s="167"/>
      <c r="C22" s="167"/>
      <c r="D22" s="167"/>
      <c r="E22" s="167"/>
      <c r="F22" s="167"/>
      <c r="G22" s="167"/>
      <c r="H22" s="167"/>
      <c r="I22" s="167"/>
      <c r="J22" s="167"/>
      <c r="K22" s="167"/>
      <c r="L22" s="167"/>
      <c r="M22" s="167"/>
      <c r="N22" s="142">
        <f>SUM(B22:M22)</f>
        <v>0</v>
      </c>
      <c r="O22" s="116"/>
    </row>
    <row r="23" spans="1:15" ht="13.95" customHeight="1">
      <c r="A23" s="165" t="s">
        <v>61</v>
      </c>
      <c r="B23" s="166">
        <v>0</v>
      </c>
      <c r="C23" s="139">
        <f>$B$23</f>
        <v>0</v>
      </c>
      <c r="D23" s="139">
        <f t="shared" ref="D23:M23" si="7">$B$23</f>
        <v>0</v>
      </c>
      <c r="E23" s="139">
        <f t="shared" si="7"/>
        <v>0</v>
      </c>
      <c r="F23" s="139">
        <f t="shared" si="7"/>
        <v>0</v>
      </c>
      <c r="G23" s="139">
        <f t="shared" si="7"/>
        <v>0</v>
      </c>
      <c r="H23" s="139">
        <f t="shared" si="7"/>
        <v>0</v>
      </c>
      <c r="I23" s="139">
        <f t="shared" si="7"/>
        <v>0</v>
      </c>
      <c r="J23" s="139">
        <f t="shared" si="7"/>
        <v>0</v>
      </c>
      <c r="K23" s="139">
        <f t="shared" si="7"/>
        <v>0</v>
      </c>
      <c r="L23" s="139">
        <f t="shared" si="7"/>
        <v>0</v>
      </c>
      <c r="M23" s="139">
        <f t="shared" si="7"/>
        <v>0</v>
      </c>
      <c r="N23" s="140"/>
      <c r="O23" s="116"/>
    </row>
    <row r="24" spans="1:15" ht="13.95" customHeight="1">
      <c r="A24" s="131" t="s">
        <v>62</v>
      </c>
      <c r="B24" s="132">
        <f t="shared" ref="B24:H24" si="8">B22*B23</f>
        <v>0</v>
      </c>
      <c r="C24" s="132">
        <f t="shared" si="8"/>
        <v>0</v>
      </c>
      <c r="D24" s="132">
        <f t="shared" si="8"/>
        <v>0</v>
      </c>
      <c r="E24" s="132">
        <f t="shared" si="8"/>
        <v>0</v>
      </c>
      <c r="F24" s="132">
        <f t="shared" si="8"/>
        <v>0</v>
      </c>
      <c r="G24" s="132">
        <f t="shared" si="8"/>
        <v>0</v>
      </c>
      <c r="H24" s="132">
        <f t="shared" si="8"/>
        <v>0</v>
      </c>
      <c r="I24" s="132">
        <f>I22*I23</f>
        <v>0</v>
      </c>
      <c r="J24" s="132">
        <f>J22*J23</f>
        <v>0</v>
      </c>
      <c r="K24" s="132">
        <f>K22*K23</f>
        <v>0</v>
      </c>
      <c r="L24" s="132">
        <f>L22*L23</f>
        <v>0</v>
      </c>
      <c r="M24" s="132">
        <f>M22*M23</f>
        <v>0</v>
      </c>
      <c r="N24" s="143">
        <f>SUM(B24:M24)</f>
        <v>0</v>
      </c>
      <c r="O24" s="116"/>
    </row>
    <row r="25" spans="1:15" ht="13.95" customHeight="1">
      <c r="A25" s="135"/>
      <c r="B25" s="136"/>
      <c r="C25" s="136"/>
      <c r="D25" s="136"/>
      <c r="E25" s="136"/>
      <c r="F25" s="136"/>
      <c r="G25" s="136"/>
      <c r="H25" s="136"/>
      <c r="I25" s="136"/>
      <c r="J25" s="136"/>
      <c r="K25" s="136"/>
      <c r="L25" s="136"/>
      <c r="M25" s="136"/>
      <c r="N25" s="137"/>
      <c r="O25" s="116"/>
    </row>
    <row r="26" spans="1:15" ht="13.95" customHeight="1">
      <c r="A26" s="163" t="s">
        <v>66</v>
      </c>
      <c r="B26" s="167"/>
      <c r="C26" s="167"/>
      <c r="D26" s="167"/>
      <c r="E26" s="167"/>
      <c r="F26" s="167"/>
      <c r="G26" s="167"/>
      <c r="H26" s="167"/>
      <c r="I26" s="167"/>
      <c r="J26" s="167"/>
      <c r="K26" s="167"/>
      <c r="L26" s="167"/>
      <c r="M26" s="167"/>
      <c r="N26" s="142">
        <f>SUM(B26:M26)</f>
        <v>0</v>
      </c>
      <c r="O26" s="116"/>
    </row>
    <row r="27" spans="1:15" ht="13.95" customHeight="1">
      <c r="A27" s="165" t="s">
        <v>61</v>
      </c>
      <c r="B27" s="166">
        <v>0</v>
      </c>
      <c r="C27" s="139">
        <f>$B$27</f>
        <v>0</v>
      </c>
      <c r="D27" s="139">
        <f t="shared" ref="D27:M27" si="9">$B$27</f>
        <v>0</v>
      </c>
      <c r="E27" s="139">
        <f t="shared" si="9"/>
        <v>0</v>
      </c>
      <c r="F27" s="139">
        <f t="shared" si="9"/>
        <v>0</v>
      </c>
      <c r="G27" s="139">
        <f t="shared" si="9"/>
        <v>0</v>
      </c>
      <c r="H27" s="139">
        <f t="shared" si="9"/>
        <v>0</v>
      </c>
      <c r="I27" s="139">
        <f t="shared" si="9"/>
        <v>0</v>
      </c>
      <c r="J27" s="139">
        <f t="shared" si="9"/>
        <v>0</v>
      </c>
      <c r="K27" s="139">
        <f t="shared" si="9"/>
        <v>0</v>
      </c>
      <c r="L27" s="139">
        <f t="shared" si="9"/>
        <v>0</v>
      </c>
      <c r="M27" s="139">
        <f t="shared" si="9"/>
        <v>0</v>
      </c>
      <c r="N27" s="140"/>
      <c r="O27" s="116"/>
    </row>
    <row r="28" spans="1:15" ht="13.95" customHeight="1">
      <c r="A28" s="131" t="s">
        <v>62</v>
      </c>
      <c r="B28" s="132">
        <f t="shared" ref="B28:H28" si="10">B26*B27</f>
        <v>0</v>
      </c>
      <c r="C28" s="132">
        <f t="shared" si="10"/>
        <v>0</v>
      </c>
      <c r="D28" s="132">
        <f t="shared" si="10"/>
        <v>0</v>
      </c>
      <c r="E28" s="132">
        <f t="shared" si="10"/>
        <v>0</v>
      </c>
      <c r="F28" s="132">
        <f t="shared" si="10"/>
        <v>0</v>
      </c>
      <c r="G28" s="132">
        <f t="shared" si="10"/>
        <v>0</v>
      </c>
      <c r="H28" s="132">
        <f t="shared" si="10"/>
        <v>0</v>
      </c>
      <c r="I28" s="132">
        <f>I26*I27</f>
        <v>0</v>
      </c>
      <c r="J28" s="132">
        <f>J26*J27</f>
        <v>0</v>
      </c>
      <c r="K28" s="132">
        <f>K26*K27</f>
        <v>0</v>
      </c>
      <c r="L28" s="132">
        <f>L26*L27</f>
        <v>0</v>
      </c>
      <c r="M28" s="132">
        <f>M26*M27</f>
        <v>0</v>
      </c>
      <c r="N28" s="143">
        <f>SUM(B28:M28)</f>
        <v>0</v>
      </c>
      <c r="O28" s="116"/>
    </row>
    <row r="29" spans="1:15" ht="13.95" customHeight="1">
      <c r="A29" s="135"/>
      <c r="B29" s="136"/>
      <c r="C29" s="136"/>
      <c r="D29" s="136"/>
      <c r="E29" s="136"/>
      <c r="F29" s="136"/>
      <c r="G29" s="136"/>
      <c r="H29" s="136"/>
      <c r="I29" s="136"/>
      <c r="J29" s="136"/>
      <c r="K29" s="136"/>
      <c r="L29" s="136"/>
      <c r="M29" s="136"/>
      <c r="N29" s="137"/>
      <c r="O29" s="116"/>
    </row>
    <row r="30" spans="1:15" ht="13.95" customHeight="1">
      <c r="A30" s="163" t="s">
        <v>67</v>
      </c>
      <c r="B30" s="167"/>
      <c r="C30" s="167"/>
      <c r="D30" s="167"/>
      <c r="E30" s="167"/>
      <c r="F30" s="167"/>
      <c r="G30" s="167"/>
      <c r="H30" s="167"/>
      <c r="I30" s="167"/>
      <c r="J30" s="167"/>
      <c r="K30" s="167"/>
      <c r="L30" s="167"/>
      <c r="M30" s="167"/>
      <c r="N30" s="138">
        <f>SUM(B30:M30)</f>
        <v>0</v>
      </c>
      <c r="O30" s="116"/>
    </row>
    <row r="31" spans="1:15" ht="13.95" customHeight="1">
      <c r="A31" s="165" t="s">
        <v>61</v>
      </c>
      <c r="B31" s="166">
        <v>0</v>
      </c>
      <c r="C31" s="139">
        <f>$B$31</f>
        <v>0</v>
      </c>
      <c r="D31" s="139">
        <f t="shared" ref="D31:M31" si="11">$B$31</f>
        <v>0</v>
      </c>
      <c r="E31" s="139">
        <f t="shared" si="11"/>
        <v>0</v>
      </c>
      <c r="F31" s="139">
        <f t="shared" si="11"/>
        <v>0</v>
      </c>
      <c r="G31" s="139">
        <f t="shared" si="11"/>
        <v>0</v>
      </c>
      <c r="H31" s="139">
        <f t="shared" si="11"/>
        <v>0</v>
      </c>
      <c r="I31" s="139">
        <f t="shared" si="11"/>
        <v>0</v>
      </c>
      <c r="J31" s="139">
        <f t="shared" si="11"/>
        <v>0</v>
      </c>
      <c r="K31" s="139">
        <f t="shared" si="11"/>
        <v>0</v>
      </c>
      <c r="L31" s="139">
        <f t="shared" si="11"/>
        <v>0</v>
      </c>
      <c r="M31" s="139">
        <f t="shared" si="11"/>
        <v>0</v>
      </c>
      <c r="N31" s="140"/>
      <c r="O31" s="116"/>
    </row>
    <row r="32" spans="1:15" ht="13.95" customHeight="1">
      <c r="A32" s="144" t="s">
        <v>62</v>
      </c>
      <c r="B32" s="132">
        <f t="shared" ref="B32:H32" si="12">B30*B31</f>
        <v>0</v>
      </c>
      <c r="C32" s="132">
        <f t="shared" si="12"/>
        <v>0</v>
      </c>
      <c r="D32" s="132">
        <f t="shared" si="12"/>
        <v>0</v>
      </c>
      <c r="E32" s="132">
        <f t="shared" si="12"/>
        <v>0</v>
      </c>
      <c r="F32" s="132">
        <f t="shared" si="12"/>
        <v>0</v>
      </c>
      <c r="G32" s="132">
        <f t="shared" si="12"/>
        <v>0</v>
      </c>
      <c r="H32" s="132">
        <f t="shared" si="12"/>
        <v>0</v>
      </c>
      <c r="I32" s="132">
        <f>I30*I31</f>
        <v>0</v>
      </c>
      <c r="J32" s="132">
        <f>J30*J31</f>
        <v>0</v>
      </c>
      <c r="K32" s="132">
        <f>K30*K31</f>
        <v>0</v>
      </c>
      <c r="L32" s="132">
        <f>L30*L31</f>
        <v>0</v>
      </c>
      <c r="M32" s="132">
        <f>M30*M31</f>
        <v>0</v>
      </c>
      <c r="N32" s="134">
        <f>SUM(B32:M32)</f>
        <v>0</v>
      </c>
      <c r="O32" s="116"/>
    </row>
    <row r="33" spans="1:15" ht="13.95" customHeight="1">
      <c r="A33" s="116"/>
      <c r="B33" s="116"/>
      <c r="C33" s="116"/>
      <c r="D33" s="116"/>
      <c r="E33" s="116"/>
      <c r="F33" s="116"/>
      <c r="G33" s="116"/>
      <c r="H33" s="116"/>
      <c r="I33" s="116"/>
      <c r="J33" s="116"/>
      <c r="K33" s="116"/>
      <c r="L33" s="116"/>
      <c r="M33" s="116"/>
      <c r="N33" s="116"/>
      <c r="O33" s="116"/>
    </row>
    <row r="34" spans="1:15" ht="13.95" customHeight="1">
      <c r="A34" s="163" t="s">
        <v>68</v>
      </c>
      <c r="B34" s="167"/>
      <c r="C34" s="167"/>
      <c r="D34" s="167"/>
      <c r="E34" s="167"/>
      <c r="F34" s="167"/>
      <c r="G34" s="167"/>
      <c r="H34" s="167"/>
      <c r="I34" s="167"/>
      <c r="J34" s="167"/>
      <c r="K34" s="167"/>
      <c r="L34" s="167"/>
      <c r="M34" s="167"/>
      <c r="N34" s="138">
        <f>SUM(B34:M34)</f>
        <v>0</v>
      </c>
      <c r="O34" s="145"/>
    </row>
    <row r="35" spans="1:15" ht="13.95" customHeight="1">
      <c r="A35" s="165" t="s">
        <v>61</v>
      </c>
      <c r="B35" s="166">
        <v>0</v>
      </c>
      <c r="C35" s="139">
        <f>$B$35</f>
        <v>0</v>
      </c>
      <c r="D35" s="139">
        <f t="shared" ref="D35:M35" si="13">$B$35</f>
        <v>0</v>
      </c>
      <c r="E35" s="139">
        <f t="shared" si="13"/>
        <v>0</v>
      </c>
      <c r="F35" s="139">
        <f t="shared" si="13"/>
        <v>0</v>
      </c>
      <c r="G35" s="139">
        <f t="shared" si="13"/>
        <v>0</v>
      </c>
      <c r="H35" s="139">
        <f t="shared" si="13"/>
        <v>0</v>
      </c>
      <c r="I35" s="139">
        <f t="shared" si="13"/>
        <v>0</v>
      </c>
      <c r="J35" s="139">
        <f t="shared" si="13"/>
        <v>0</v>
      </c>
      <c r="K35" s="139">
        <f t="shared" si="13"/>
        <v>0</v>
      </c>
      <c r="L35" s="139">
        <f t="shared" si="13"/>
        <v>0</v>
      </c>
      <c r="M35" s="139">
        <f t="shared" si="13"/>
        <v>0</v>
      </c>
      <c r="N35" s="141"/>
      <c r="O35" s="145"/>
    </row>
    <row r="36" spans="1:15" ht="13.95" customHeight="1">
      <c r="A36" s="131" t="s">
        <v>62</v>
      </c>
      <c r="B36" s="132">
        <f t="shared" ref="B36:H36" si="14">B34*B35</f>
        <v>0</v>
      </c>
      <c r="C36" s="132">
        <f t="shared" si="14"/>
        <v>0</v>
      </c>
      <c r="D36" s="132">
        <f t="shared" si="14"/>
        <v>0</v>
      </c>
      <c r="E36" s="132">
        <f t="shared" si="14"/>
        <v>0</v>
      </c>
      <c r="F36" s="132">
        <f t="shared" si="14"/>
        <v>0</v>
      </c>
      <c r="G36" s="132">
        <f t="shared" si="14"/>
        <v>0</v>
      </c>
      <c r="H36" s="132">
        <f t="shared" si="14"/>
        <v>0</v>
      </c>
      <c r="I36" s="132">
        <f>I34*I35</f>
        <v>0</v>
      </c>
      <c r="J36" s="132">
        <f>J34*J35</f>
        <v>0</v>
      </c>
      <c r="K36" s="132">
        <f>K34*K35</f>
        <v>0</v>
      </c>
      <c r="L36" s="132">
        <f>L34*L35</f>
        <v>0</v>
      </c>
      <c r="M36" s="132">
        <f>M34*M35</f>
        <v>0</v>
      </c>
      <c r="N36" s="134">
        <f>SUM(B36:M36)</f>
        <v>0</v>
      </c>
      <c r="O36" s="146"/>
    </row>
    <row r="37" spans="1:15" ht="13.95" customHeight="1">
      <c r="A37" s="135"/>
      <c r="B37" s="136"/>
      <c r="C37" s="136"/>
      <c r="D37" s="136"/>
      <c r="E37" s="136"/>
      <c r="F37" s="136"/>
      <c r="G37" s="136"/>
      <c r="H37" s="136"/>
      <c r="I37" s="136"/>
      <c r="J37" s="136"/>
      <c r="K37" s="136"/>
      <c r="L37" s="136"/>
      <c r="M37" s="136"/>
      <c r="N37" s="137"/>
      <c r="O37" s="145"/>
    </row>
    <row r="38" spans="1:15" ht="13.95" customHeight="1">
      <c r="A38" s="147" t="s">
        <v>69</v>
      </c>
      <c r="B38" s="148">
        <f t="shared" ref="B38:M38" si="15">(B12+B16+B20+B24+B28+B32+B36)</f>
        <v>0</v>
      </c>
      <c r="C38" s="148">
        <f t="shared" si="15"/>
        <v>0</v>
      </c>
      <c r="D38" s="148">
        <f t="shared" si="15"/>
        <v>0</v>
      </c>
      <c r="E38" s="148">
        <f t="shared" si="15"/>
        <v>0</v>
      </c>
      <c r="F38" s="148">
        <f t="shared" si="15"/>
        <v>0</v>
      </c>
      <c r="G38" s="148">
        <f t="shared" si="15"/>
        <v>0</v>
      </c>
      <c r="H38" s="148">
        <f t="shared" si="15"/>
        <v>0</v>
      </c>
      <c r="I38" s="148">
        <f t="shared" si="15"/>
        <v>0</v>
      </c>
      <c r="J38" s="148">
        <f t="shared" si="15"/>
        <v>0</v>
      </c>
      <c r="K38" s="148">
        <f t="shared" si="15"/>
        <v>0</v>
      </c>
      <c r="L38" s="148">
        <f t="shared" si="15"/>
        <v>0</v>
      </c>
      <c r="M38" s="148">
        <f t="shared" si="15"/>
        <v>0</v>
      </c>
      <c r="N38" s="149">
        <f>SUM(B38:M38)</f>
        <v>0</v>
      </c>
      <c r="O38" s="150">
        <f>N12+N16+N20+N24+N28+N32+N36</f>
        <v>0</v>
      </c>
    </row>
    <row r="39" spans="1:15" ht="15" customHeight="1">
      <c r="A39" s="116"/>
      <c r="B39" s="116"/>
      <c r="C39" s="116"/>
      <c r="D39" s="116"/>
      <c r="E39" s="116"/>
      <c r="F39" s="116"/>
      <c r="G39" s="116"/>
      <c r="H39" s="116"/>
      <c r="I39" s="116"/>
      <c r="J39" s="116"/>
      <c r="K39" s="116"/>
      <c r="L39" s="116"/>
      <c r="M39" s="116"/>
      <c r="N39" s="116"/>
      <c r="O39" s="116"/>
    </row>
  </sheetData>
  <sheetProtection select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8"/>
  <sheetViews>
    <sheetView showGridLines="0" workbookViewId="0">
      <selection activeCell="B13" sqref="B13"/>
    </sheetView>
  </sheetViews>
  <sheetFormatPr defaultColWidth="17.33203125" defaultRowHeight="15" customHeight="1"/>
  <cols>
    <col min="1" max="1" width="26.6640625" customWidth="1"/>
    <col min="2" max="14" width="14.88671875" customWidth="1"/>
    <col min="15" max="15" width="9.109375" customWidth="1"/>
    <col min="16" max="22" width="14.88671875" customWidth="1"/>
  </cols>
  <sheetData>
    <row r="1" spans="1:14" ht="21">
      <c r="A1" s="115" t="s">
        <v>70</v>
      </c>
      <c r="H1" s="2"/>
      <c r="I1" s="2"/>
      <c r="J1" s="2"/>
      <c r="K1" s="2"/>
      <c r="L1" s="2"/>
      <c r="M1" s="2"/>
      <c r="N1" s="3"/>
    </row>
    <row r="2" spans="1:14" ht="19.5" customHeight="1">
      <c r="A2" s="5"/>
      <c r="B2" s="2"/>
      <c r="C2" s="6"/>
      <c r="D2" s="6"/>
      <c r="E2" s="6"/>
      <c r="F2" s="6"/>
      <c r="G2" s="6"/>
      <c r="H2" s="6"/>
      <c r="I2" s="209"/>
      <c r="J2" s="118" t="s">
        <v>55</v>
      </c>
      <c r="K2" s="6"/>
      <c r="L2" s="6"/>
      <c r="M2" s="6"/>
      <c r="N2" s="7"/>
    </row>
    <row r="3" spans="1:14" ht="19.5" customHeight="1">
      <c r="A3" s="5"/>
      <c r="B3" s="2"/>
      <c r="C3" s="6"/>
      <c r="D3" s="6"/>
      <c r="E3" s="6"/>
      <c r="F3" s="6"/>
      <c r="G3" s="6"/>
      <c r="H3" s="6"/>
      <c r="I3" s="212"/>
      <c r="J3" s="211" t="s">
        <v>58</v>
      </c>
      <c r="K3" s="6"/>
      <c r="L3" s="6"/>
      <c r="M3" s="6"/>
      <c r="N3" s="7"/>
    </row>
    <row r="4" spans="1:14" ht="19.5" customHeight="1">
      <c r="A4" s="5"/>
      <c r="B4" s="2"/>
      <c r="C4" s="6"/>
      <c r="D4" s="6"/>
      <c r="E4" s="6"/>
      <c r="F4" s="6"/>
      <c r="G4" s="6"/>
      <c r="H4" s="6"/>
      <c r="I4" s="6"/>
      <c r="J4" s="118"/>
      <c r="K4" s="6"/>
      <c r="L4" s="6"/>
      <c r="M4" s="6"/>
      <c r="N4" s="7"/>
    </row>
    <row r="5" spans="1:14" ht="19.5" customHeight="1">
      <c r="A5" s="5"/>
      <c r="B5" s="2"/>
      <c r="C5" s="6"/>
      <c r="D5" s="6"/>
      <c r="E5" s="6"/>
      <c r="F5" s="6"/>
      <c r="G5" s="6"/>
      <c r="H5" s="6"/>
      <c r="K5" s="6"/>
      <c r="L5" s="6"/>
      <c r="M5" s="6"/>
      <c r="N5" s="7"/>
    </row>
    <row r="6" spans="1:14" ht="11.25" customHeight="1">
      <c r="A6" s="5"/>
      <c r="B6" s="6"/>
      <c r="C6" s="8"/>
      <c r="D6" s="6"/>
      <c r="E6" s="6"/>
      <c r="F6" s="6"/>
      <c r="G6" s="6"/>
      <c r="H6" s="5"/>
      <c r="I6" s="6"/>
      <c r="J6" s="6"/>
      <c r="K6" s="6"/>
      <c r="L6" s="6"/>
      <c r="M6" s="6"/>
      <c r="N6" s="7"/>
    </row>
    <row r="7" spans="1:14" ht="24.75" customHeight="1">
      <c r="A7" s="125"/>
      <c r="B7" s="126">
        <f>'Projected Sales Forecast'!B9</f>
        <v>45413</v>
      </c>
      <c r="C7" s="126">
        <f t="shared" ref="C7:M7" si="0">DATE(YEAR(B7),MONTH(B7)+1,1)</f>
        <v>45444</v>
      </c>
      <c r="D7" s="126">
        <f t="shared" si="0"/>
        <v>45474</v>
      </c>
      <c r="E7" s="126">
        <f t="shared" si="0"/>
        <v>45505</v>
      </c>
      <c r="F7" s="126">
        <f t="shared" si="0"/>
        <v>45536</v>
      </c>
      <c r="G7" s="126">
        <f t="shared" si="0"/>
        <v>45566</v>
      </c>
      <c r="H7" s="126">
        <f t="shared" si="0"/>
        <v>45597</v>
      </c>
      <c r="I7" s="126">
        <f t="shared" si="0"/>
        <v>45627</v>
      </c>
      <c r="J7" s="126">
        <f t="shared" si="0"/>
        <v>45658</v>
      </c>
      <c r="K7" s="126">
        <f t="shared" si="0"/>
        <v>45689</v>
      </c>
      <c r="L7" s="126">
        <f t="shared" si="0"/>
        <v>45717</v>
      </c>
      <c r="M7" s="126">
        <f t="shared" si="0"/>
        <v>45748</v>
      </c>
      <c r="N7" s="127" t="s">
        <v>59</v>
      </c>
    </row>
    <row r="8" spans="1:14" ht="13.95" customHeight="1">
      <c r="A8" s="213" t="str">
        <f>'Projected Sales Forecast'!A10</f>
        <v>Item/Product/Service #1</v>
      </c>
      <c r="B8" s="213">
        <f>'Projected Sales Forecast'!B10</f>
        <v>0</v>
      </c>
      <c r="C8" s="213">
        <f>'Projected Sales Forecast'!C10</f>
        <v>0</v>
      </c>
      <c r="D8" s="213">
        <f>'Projected Sales Forecast'!D10</f>
        <v>0</v>
      </c>
      <c r="E8" s="213">
        <f>'Projected Sales Forecast'!E10</f>
        <v>0</v>
      </c>
      <c r="F8" s="213">
        <f>'Projected Sales Forecast'!F10</f>
        <v>0</v>
      </c>
      <c r="G8" s="213">
        <f>'Projected Sales Forecast'!G10</f>
        <v>0</v>
      </c>
      <c r="H8" s="213">
        <f>'Projected Sales Forecast'!H10</f>
        <v>0</v>
      </c>
      <c r="I8" s="213">
        <f>'Projected Sales Forecast'!I10</f>
        <v>0</v>
      </c>
      <c r="J8" s="213">
        <f>'Projected Sales Forecast'!J10</f>
        <v>0</v>
      </c>
      <c r="K8" s="213">
        <f>'Projected Sales Forecast'!K10</f>
        <v>0</v>
      </c>
      <c r="L8" s="213">
        <f>'Projected Sales Forecast'!L10</f>
        <v>0</v>
      </c>
      <c r="M8" s="213">
        <f>'Projected Sales Forecast'!M10</f>
        <v>0</v>
      </c>
      <c r="N8" s="214">
        <f>SUM(B8:M8)</f>
        <v>0</v>
      </c>
    </row>
    <row r="9" spans="1:14" ht="13.95" customHeight="1">
      <c r="A9" s="165" t="s">
        <v>71</v>
      </c>
      <c r="B9" s="166"/>
      <c r="C9" s="215">
        <f>$B$9</f>
        <v>0</v>
      </c>
      <c r="D9" s="215">
        <f>$B$9</f>
        <v>0</v>
      </c>
      <c r="E9" s="215">
        <f>$B$9</f>
        <v>0</v>
      </c>
      <c r="F9" s="215">
        <f>$B$9</f>
        <v>0</v>
      </c>
      <c r="G9" s="215">
        <f t="shared" ref="G9:M9" si="1">$B$9</f>
        <v>0</v>
      </c>
      <c r="H9" s="215">
        <f>$B$9</f>
        <v>0</v>
      </c>
      <c r="I9" s="215">
        <f t="shared" si="1"/>
        <v>0</v>
      </c>
      <c r="J9" s="215">
        <f t="shared" si="1"/>
        <v>0</v>
      </c>
      <c r="K9" s="215">
        <f t="shared" si="1"/>
        <v>0</v>
      </c>
      <c r="L9" s="215">
        <f t="shared" si="1"/>
        <v>0</v>
      </c>
      <c r="M9" s="215">
        <f t="shared" si="1"/>
        <v>0</v>
      </c>
      <c r="N9" s="216"/>
    </row>
    <row r="10" spans="1:14" ht="13.95" customHeight="1">
      <c r="A10" s="217" t="s">
        <v>62</v>
      </c>
      <c r="B10" s="218">
        <f>B8*B9</f>
        <v>0</v>
      </c>
      <c r="C10" s="218">
        <f t="shared" ref="C10:L10" si="2">C8*C9</f>
        <v>0</v>
      </c>
      <c r="D10" s="218">
        <f t="shared" si="2"/>
        <v>0</v>
      </c>
      <c r="E10" s="218">
        <f t="shared" si="2"/>
        <v>0</v>
      </c>
      <c r="F10" s="218">
        <f t="shared" si="2"/>
        <v>0</v>
      </c>
      <c r="G10" s="218">
        <f t="shared" si="2"/>
        <v>0</v>
      </c>
      <c r="H10" s="218">
        <f t="shared" si="2"/>
        <v>0</v>
      </c>
      <c r="I10" s="218">
        <f t="shared" si="2"/>
        <v>0</v>
      </c>
      <c r="J10" s="218">
        <f t="shared" si="2"/>
        <v>0</v>
      </c>
      <c r="K10" s="218">
        <f t="shared" si="2"/>
        <v>0</v>
      </c>
      <c r="L10" s="218">
        <f t="shared" si="2"/>
        <v>0</v>
      </c>
      <c r="M10" s="218">
        <f>M8*M9</f>
        <v>0</v>
      </c>
      <c r="N10" s="219">
        <f>SUM(B10:M10)</f>
        <v>0</v>
      </c>
    </row>
    <row r="11" spans="1:14" ht="13.95" customHeight="1">
      <c r="A11" s="135"/>
      <c r="B11" s="145"/>
      <c r="C11" s="145"/>
      <c r="D11" s="145"/>
      <c r="E11" s="145"/>
      <c r="F11" s="145"/>
      <c r="G11" s="145"/>
      <c r="H11" s="145"/>
      <c r="I11" s="145"/>
      <c r="J11" s="145"/>
      <c r="K11" s="145"/>
      <c r="L11" s="145"/>
      <c r="M11" s="145"/>
      <c r="N11" s="220"/>
    </row>
    <row r="12" spans="1:14" ht="13.95" customHeight="1">
      <c r="A12" s="213" t="str">
        <f>'Projected Sales Forecast'!A14</f>
        <v>Item/Product/Service #2</v>
      </c>
      <c r="B12" s="221">
        <f>'Projected Sales Forecast'!B14</f>
        <v>0</v>
      </c>
      <c r="C12" s="221">
        <f>'Projected Sales Forecast'!C14</f>
        <v>0</v>
      </c>
      <c r="D12" s="221">
        <f>'Projected Sales Forecast'!D14</f>
        <v>0</v>
      </c>
      <c r="E12" s="221">
        <f>'Projected Sales Forecast'!E14</f>
        <v>0</v>
      </c>
      <c r="F12" s="221">
        <f>'Projected Sales Forecast'!F14</f>
        <v>0</v>
      </c>
      <c r="G12" s="221">
        <f>'Projected Sales Forecast'!G14</f>
        <v>0</v>
      </c>
      <c r="H12" s="221">
        <f>'Projected Sales Forecast'!H14</f>
        <v>0</v>
      </c>
      <c r="I12" s="221">
        <f>'Projected Sales Forecast'!I14</f>
        <v>0</v>
      </c>
      <c r="J12" s="221">
        <f>'Projected Sales Forecast'!J14</f>
        <v>0</v>
      </c>
      <c r="K12" s="221">
        <f>'Projected Sales Forecast'!K14</f>
        <v>0</v>
      </c>
      <c r="L12" s="221">
        <f>'Projected Sales Forecast'!L14</f>
        <v>0</v>
      </c>
      <c r="M12" s="221">
        <f>'Projected Sales Forecast'!M14</f>
        <v>0</v>
      </c>
      <c r="N12" s="214">
        <f>SUM(B12:M12)</f>
        <v>0</v>
      </c>
    </row>
    <row r="13" spans="1:14" ht="13.95" customHeight="1">
      <c r="A13" s="165" t="s">
        <v>71</v>
      </c>
      <c r="B13" s="166"/>
      <c r="C13" s="222">
        <f t="shared" ref="C13:M13" si="3">$B$13</f>
        <v>0</v>
      </c>
      <c r="D13" s="222">
        <f t="shared" si="3"/>
        <v>0</v>
      </c>
      <c r="E13" s="222">
        <f t="shared" si="3"/>
        <v>0</v>
      </c>
      <c r="F13" s="222">
        <f t="shared" si="3"/>
        <v>0</v>
      </c>
      <c r="G13" s="222">
        <f t="shared" si="3"/>
        <v>0</v>
      </c>
      <c r="H13" s="222">
        <f t="shared" si="3"/>
        <v>0</v>
      </c>
      <c r="I13" s="222">
        <f t="shared" si="3"/>
        <v>0</v>
      </c>
      <c r="J13" s="222">
        <f t="shared" si="3"/>
        <v>0</v>
      </c>
      <c r="K13" s="222">
        <f t="shared" si="3"/>
        <v>0</v>
      </c>
      <c r="L13" s="222">
        <f t="shared" si="3"/>
        <v>0</v>
      </c>
      <c r="M13" s="222">
        <f t="shared" si="3"/>
        <v>0</v>
      </c>
      <c r="N13" s="223"/>
    </row>
    <row r="14" spans="1:14" ht="13.95" customHeight="1">
      <c r="A14" s="217" t="s">
        <v>62</v>
      </c>
      <c r="B14" s="218">
        <f>B12*B13</f>
        <v>0</v>
      </c>
      <c r="C14" s="218">
        <f t="shared" ref="C14:M14" si="4">C12*C13</f>
        <v>0</v>
      </c>
      <c r="D14" s="218">
        <f t="shared" si="4"/>
        <v>0</v>
      </c>
      <c r="E14" s="218">
        <f t="shared" si="4"/>
        <v>0</v>
      </c>
      <c r="F14" s="218">
        <f t="shared" si="4"/>
        <v>0</v>
      </c>
      <c r="G14" s="218">
        <f t="shared" si="4"/>
        <v>0</v>
      </c>
      <c r="H14" s="218">
        <f t="shared" si="4"/>
        <v>0</v>
      </c>
      <c r="I14" s="218">
        <f t="shared" si="4"/>
        <v>0</v>
      </c>
      <c r="J14" s="218">
        <f t="shared" si="4"/>
        <v>0</v>
      </c>
      <c r="K14" s="218">
        <f t="shared" si="4"/>
        <v>0</v>
      </c>
      <c r="L14" s="218">
        <f t="shared" si="4"/>
        <v>0</v>
      </c>
      <c r="M14" s="218">
        <f t="shared" si="4"/>
        <v>0</v>
      </c>
      <c r="N14" s="219">
        <f>SUM(B14:M14)</f>
        <v>0</v>
      </c>
    </row>
    <row r="15" spans="1:14" ht="13.95" customHeight="1">
      <c r="A15" s="135"/>
      <c r="B15" s="145"/>
      <c r="C15" s="145"/>
      <c r="D15" s="145"/>
      <c r="E15" s="145"/>
      <c r="F15" s="145"/>
      <c r="G15" s="145"/>
      <c r="H15" s="145"/>
      <c r="I15" s="145"/>
      <c r="J15" s="145"/>
      <c r="K15" s="145"/>
      <c r="L15" s="145"/>
      <c r="M15" s="145"/>
      <c r="N15" s="220"/>
    </row>
    <row r="16" spans="1:14" ht="13.95" customHeight="1">
      <c r="A16" s="213" t="str">
        <f>'Projected Sales Forecast'!A18</f>
        <v>Item/Product/Service #3</v>
      </c>
      <c r="B16" s="221">
        <f>'Projected Sales Forecast'!B18</f>
        <v>0</v>
      </c>
      <c r="C16" s="221">
        <f>'Projected Sales Forecast'!C18</f>
        <v>0</v>
      </c>
      <c r="D16" s="221">
        <f>'Projected Sales Forecast'!D18</f>
        <v>0</v>
      </c>
      <c r="E16" s="221">
        <f>'Projected Sales Forecast'!E18</f>
        <v>0</v>
      </c>
      <c r="F16" s="221">
        <f>'Projected Sales Forecast'!F18</f>
        <v>0</v>
      </c>
      <c r="G16" s="221">
        <f>'Projected Sales Forecast'!G18</f>
        <v>0</v>
      </c>
      <c r="H16" s="221">
        <f>'Projected Sales Forecast'!H18</f>
        <v>0</v>
      </c>
      <c r="I16" s="221">
        <f>'Projected Sales Forecast'!I18</f>
        <v>0</v>
      </c>
      <c r="J16" s="221">
        <f>'Projected Sales Forecast'!J18</f>
        <v>0</v>
      </c>
      <c r="K16" s="221">
        <f>'Projected Sales Forecast'!K18</f>
        <v>0</v>
      </c>
      <c r="L16" s="221">
        <f>'Projected Sales Forecast'!L18</f>
        <v>0</v>
      </c>
      <c r="M16" s="221">
        <f>'Projected Sales Forecast'!M18</f>
        <v>0</v>
      </c>
      <c r="N16" s="214">
        <f>SUM(B16:M16)</f>
        <v>0</v>
      </c>
    </row>
    <row r="17" spans="1:14" ht="13.95" customHeight="1">
      <c r="A17" s="165" t="s">
        <v>71</v>
      </c>
      <c r="B17" s="166"/>
      <c r="C17" s="222">
        <f>$B$17</f>
        <v>0</v>
      </c>
      <c r="D17" s="222">
        <f>$B$17</f>
        <v>0</v>
      </c>
      <c r="E17" s="222">
        <f t="shared" ref="E17:M17" si="5">$B$17</f>
        <v>0</v>
      </c>
      <c r="F17" s="222">
        <f t="shared" si="5"/>
        <v>0</v>
      </c>
      <c r="G17" s="222">
        <f t="shared" si="5"/>
        <v>0</v>
      </c>
      <c r="H17" s="222">
        <f t="shared" si="5"/>
        <v>0</v>
      </c>
      <c r="I17" s="222">
        <f t="shared" si="5"/>
        <v>0</v>
      </c>
      <c r="J17" s="222">
        <f t="shared" si="5"/>
        <v>0</v>
      </c>
      <c r="K17" s="222">
        <f t="shared" si="5"/>
        <v>0</v>
      </c>
      <c r="L17" s="222">
        <f t="shared" si="5"/>
        <v>0</v>
      </c>
      <c r="M17" s="222">
        <f t="shared" si="5"/>
        <v>0</v>
      </c>
      <c r="N17" s="223"/>
    </row>
    <row r="18" spans="1:14" ht="13.95" customHeight="1">
      <c r="A18" s="217" t="s">
        <v>62</v>
      </c>
      <c r="B18" s="218">
        <f>B16*B17</f>
        <v>0</v>
      </c>
      <c r="C18" s="218">
        <f t="shared" ref="C18:M18" si="6">C16*C17</f>
        <v>0</v>
      </c>
      <c r="D18" s="218">
        <f t="shared" si="6"/>
        <v>0</v>
      </c>
      <c r="E18" s="218">
        <f t="shared" si="6"/>
        <v>0</v>
      </c>
      <c r="F18" s="218">
        <f t="shared" si="6"/>
        <v>0</v>
      </c>
      <c r="G18" s="218">
        <f t="shared" si="6"/>
        <v>0</v>
      </c>
      <c r="H18" s="218">
        <f t="shared" si="6"/>
        <v>0</v>
      </c>
      <c r="I18" s="218">
        <f t="shared" si="6"/>
        <v>0</v>
      </c>
      <c r="J18" s="218">
        <f t="shared" si="6"/>
        <v>0</v>
      </c>
      <c r="K18" s="218">
        <f t="shared" si="6"/>
        <v>0</v>
      </c>
      <c r="L18" s="218">
        <f t="shared" si="6"/>
        <v>0</v>
      </c>
      <c r="M18" s="218">
        <f t="shared" si="6"/>
        <v>0</v>
      </c>
      <c r="N18" s="219">
        <f>SUM(B18:M18)</f>
        <v>0</v>
      </c>
    </row>
    <row r="19" spans="1:14" ht="13.95" customHeight="1">
      <c r="A19" s="135"/>
      <c r="B19" s="145"/>
      <c r="C19" s="145"/>
      <c r="D19" s="145"/>
      <c r="E19" s="145"/>
      <c r="F19" s="145"/>
      <c r="G19" s="145"/>
      <c r="H19" s="145"/>
      <c r="I19" s="145"/>
      <c r="J19" s="145"/>
      <c r="K19" s="145"/>
      <c r="L19" s="145"/>
      <c r="M19" s="145"/>
      <c r="N19" s="220"/>
    </row>
    <row r="20" spans="1:14" ht="13.95" customHeight="1">
      <c r="A20" s="213" t="str">
        <f>'Projected Sales Forecast'!A22</f>
        <v>Item/Product/Service #4</v>
      </c>
      <c r="B20" s="221">
        <f>'Projected Sales Forecast'!B22</f>
        <v>0</v>
      </c>
      <c r="C20" s="221">
        <f>'Projected Sales Forecast'!C22</f>
        <v>0</v>
      </c>
      <c r="D20" s="221">
        <f>'Projected Sales Forecast'!D22</f>
        <v>0</v>
      </c>
      <c r="E20" s="221">
        <f>'Projected Sales Forecast'!E22</f>
        <v>0</v>
      </c>
      <c r="F20" s="221">
        <f>'Projected Sales Forecast'!F22</f>
        <v>0</v>
      </c>
      <c r="G20" s="221">
        <f>'Projected Sales Forecast'!G22</f>
        <v>0</v>
      </c>
      <c r="H20" s="221">
        <f>'Projected Sales Forecast'!H22</f>
        <v>0</v>
      </c>
      <c r="I20" s="221">
        <f>'Projected Sales Forecast'!I22</f>
        <v>0</v>
      </c>
      <c r="J20" s="221">
        <f>'Projected Sales Forecast'!J22</f>
        <v>0</v>
      </c>
      <c r="K20" s="221">
        <f>'Projected Sales Forecast'!K22</f>
        <v>0</v>
      </c>
      <c r="L20" s="221">
        <f>'Projected Sales Forecast'!L22</f>
        <v>0</v>
      </c>
      <c r="M20" s="221">
        <f>'Projected Sales Forecast'!M22</f>
        <v>0</v>
      </c>
      <c r="N20" s="224">
        <f>SUM(B20:M20)</f>
        <v>0</v>
      </c>
    </row>
    <row r="21" spans="1:14" ht="13.95" customHeight="1">
      <c r="A21" s="165" t="s">
        <v>71</v>
      </c>
      <c r="B21" s="166"/>
      <c r="C21" s="222">
        <f>$B$21</f>
        <v>0</v>
      </c>
      <c r="D21" s="222">
        <f t="shared" ref="D21:M21" si="7">$B$21</f>
        <v>0</v>
      </c>
      <c r="E21" s="222">
        <f t="shared" si="7"/>
        <v>0</v>
      </c>
      <c r="F21" s="222">
        <f t="shared" si="7"/>
        <v>0</v>
      </c>
      <c r="G21" s="222">
        <f t="shared" si="7"/>
        <v>0</v>
      </c>
      <c r="H21" s="222">
        <f>$B$21</f>
        <v>0</v>
      </c>
      <c r="I21" s="222">
        <f t="shared" si="7"/>
        <v>0</v>
      </c>
      <c r="J21" s="222">
        <f t="shared" si="7"/>
        <v>0</v>
      </c>
      <c r="K21" s="222">
        <f t="shared" si="7"/>
        <v>0</v>
      </c>
      <c r="L21" s="222">
        <f t="shared" si="7"/>
        <v>0</v>
      </c>
      <c r="M21" s="222">
        <f t="shared" si="7"/>
        <v>0</v>
      </c>
      <c r="N21" s="223"/>
    </row>
    <row r="22" spans="1:14" ht="13.95" customHeight="1">
      <c r="A22" s="217" t="s">
        <v>62</v>
      </c>
      <c r="B22" s="218">
        <f>B20*B21</f>
        <v>0</v>
      </c>
      <c r="C22" s="218">
        <f t="shared" ref="C22:M22" si="8">C20*C21</f>
        <v>0</v>
      </c>
      <c r="D22" s="218">
        <f t="shared" si="8"/>
        <v>0</v>
      </c>
      <c r="E22" s="218">
        <f t="shared" si="8"/>
        <v>0</v>
      </c>
      <c r="F22" s="218">
        <f t="shared" si="8"/>
        <v>0</v>
      </c>
      <c r="G22" s="218">
        <f t="shared" si="8"/>
        <v>0</v>
      </c>
      <c r="H22" s="218">
        <f t="shared" si="8"/>
        <v>0</v>
      </c>
      <c r="I22" s="218">
        <f t="shared" si="8"/>
        <v>0</v>
      </c>
      <c r="J22" s="218">
        <f t="shared" si="8"/>
        <v>0</v>
      </c>
      <c r="K22" s="218">
        <f t="shared" si="8"/>
        <v>0</v>
      </c>
      <c r="L22" s="218">
        <f t="shared" si="8"/>
        <v>0</v>
      </c>
      <c r="M22" s="218">
        <f t="shared" si="8"/>
        <v>0</v>
      </c>
      <c r="N22" s="225">
        <f>SUM(B22:M22)</f>
        <v>0</v>
      </c>
    </row>
    <row r="23" spans="1:14" ht="13.95" customHeight="1">
      <c r="A23" s="135"/>
      <c r="B23" s="145"/>
      <c r="C23" s="145"/>
      <c r="D23" s="145"/>
      <c r="E23" s="145"/>
      <c r="F23" s="145"/>
      <c r="G23" s="145"/>
      <c r="H23" s="145"/>
      <c r="I23" s="145"/>
      <c r="J23" s="145"/>
      <c r="K23" s="145"/>
      <c r="L23" s="145"/>
      <c r="M23" s="145"/>
      <c r="N23" s="226"/>
    </row>
    <row r="24" spans="1:14" ht="13.95" customHeight="1">
      <c r="A24" s="213" t="str">
        <f>'Projected Sales Forecast'!A26</f>
        <v>Item/Product/Service #5</v>
      </c>
      <c r="B24" s="221">
        <f>'Projected Sales Forecast'!B26</f>
        <v>0</v>
      </c>
      <c r="C24" s="221">
        <f>'Projected Sales Forecast'!C26</f>
        <v>0</v>
      </c>
      <c r="D24" s="221">
        <f>'Projected Sales Forecast'!D26</f>
        <v>0</v>
      </c>
      <c r="E24" s="221">
        <f>'Projected Sales Forecast'!E26</f>
        <v>0</v>
      </c>
      <c r="F24" s="221">
        <f>'Projected Sales Forecast'!F26</f>
        <v>0</v>
      </c>
      <c r="G24" s="221">
        <f>'Projected Sales Forecast'!G26</f>
        <v>0</v>
      </c>
      <c r="H24" s="221">
        <f>'Projected Sales Forecast'!H26</f>
        <v>0</v>
      </c>
      <c r="I24" s="221">
        <f>'Projected Sales Forecast'!I26</f>
        <v>0</v>
      </c>
      <c r="J24" s="221">
        <f>'Projected Sales Forecast'!J26</f>
        <v>0</v>
      </c>
      <c r="K24" s="221">
        <f>'Projected Sales Forecast'!K26</f>
        <v>0</v>
      </c>
      <c r="L24" s="221">
        <f>'Projected Sales Forecast'!L26</f>
        <v>0</v>
      </c>
      <c r="M24" s="221">
        <f>'Projected Sales Forecast'!M26</f>
        <v>0</v>
      </c>
      <c r="N24" s="224">
        <f t="shared" ref="N24" si="9">SUM(B24:M24)</f>
        <v>0</v>
      </c>
    </row>
    <row r="25" spans="1:14" ht="13.95" customHeight="1">
      <c r="A25" s="165" t="s">
        <v>71</v>
      </c>
      <c r="B25" s="166"/>
      <c r="C25" s="222">
        <f t="shared" ref="C25:M25" si="10">$B$25</f>
        <v>0</v>
      </c>
      <c r="D25" s="222">
        <f t="shared" si="10"/>
        <v>0</v>
      </c>
      <c r="E25" s="222">
        <f t="shared" si="10"/>
        <v>0</v>
      </c>
      <c r="F25" s="222">
        <f t="shared" si="10"/>
        <v>0</v>
      </c>
      <c r="G25" s="222">
        <f t="shared" si="10"/>
        <v>0</v>
      </c>
      <c r="H25" s="222">
        <f t="shared" si="10"/>
        <v>0</v>
      </c>
      <c r="I25" s="222">
        <f t="shared" si="10"/>
        <v>0</v>
      </c>
      <c r="J25" s="222">
        <f t="shared" si="10"/>
        <v>0</v>
      </c>
      <c r="K25" s="222">
        <f t="shared" si="10"/>
        <v>0</v>
      </c>
      <c r="L25" s="222">
        <f t="shared" si="10"/>
        <v>0</v>
      </c>
      <c r="M25" s="222">
        <f t="shared" si="10"/>
        <v>0</v>
      </c>
      <c r="N25" s="223"/>
    </row>
    <row r="26" spans="1:14" ht="13.95" customHeight="1">
      <c r="A26" s="217" t="s">
        <v>62</v>
      </c>
      <c r="B26" s="218">
        <f>B24*B25</f>
        <v>0</v>
      </c>
      <c r="C26" s="218">
        <f t="shared" ref="C26:M26" si="11">C24*C25</f>
        <v>0</v>
      </c>
      <c r="D26" s="218">
        <f t="shared" si="11"/>
        <v>0</v>
      </c>
      <c r="E26" s="218">
        <f t="shared" si="11"/>
        <v>0</v>
      </c>
      <c r="F26" s="218">
        <f t="shared" si="11"/>
        <v>0</v>
      </c>
      <c r="G26" s="218">
        <f t="shared" si="11"/>
        <v>0</v>
      </c>
      <c r="H26" s="218">
        <f t="shared" si="11"/>
        <v>0</v>
      </c>
      <c r="I26" s="218">
        <f t="shared" si="11"/>
        <v>0</v>
      </c>
      <c r="J26" s="218">
        <f t="shared" si="11"/>
        <v>0</v>
      </c>
      <c r="K26" s="218">
        <f t="shared" si="11"/>
        <v>0</v>
      </c>
      <c r="L26" s="218">
        <f t="shared" si="11"/>
        <v>0</v>
      </c>
      <c r="M26" s="218">
        <f t="shared" si="11"/>
        <v>0</v>
      </c>
      <c r="N26" s="225">
        <f>SUM(B26:M26)</f>
        <v>0</v>
      </c>
    </row>
    <row r="27" spans="1:14" ht="13.95" customHeight="1">
      <c r="A27" s="135"/>
      <c r="B27" s="145"/>
      <c r="C27" s="145"/>
      <c r="D27" s="145"/>
      <c r="E27" s="145"/>
      <c r="F27" s="145"/>
      <c r="G27" s="145"/>
      <c r="H27" s="145"/>
      <c r="I27" s="145"/>
      <c r="J27" s="145"/>
      <c r="K27" s="145"/>
      <c r="L27" s="145"/>
      <c r="M27" s="145"/>
      <c r="N27" s="220"/>
    </row>
    <row r="28" spans="1:14" ht="13.95" customHeight="1">
      <c r="A28" s="213" t="str">
        <f>'Projected Sales Forecast'!A30</f>
        <v>Item/Product/Service #6</v>
      </c>
      <c r="B28" s="221">
        <f>'Projected Sales Forecast'!B30</f>
        <v>0</v>
      </c>
      <c r="C28" s="221">
        <f>'Projected Sales Forecast'!C30</f>
        <v>0</v>
      </c>
      <c r="D28" s="221">
        <f>'Projected Sales Forecast'!D30</f>
        <v>0</v>
      </c>
      <c r="E28" s="221">
        <f>'Projected Sales Forecast'!E30</f>
        <v>0</v>
      </c>
      <c r="F28" s="221">
        <f>'Projected Sales Forecast'!F30</f>
        <v>0</v>
      </c>
      <c r="G28" s="221">
        <f>'Projected Sales Forecast'!G30</f>
        <v>0</v>
      </c>
      <c r="H28" s="221">
        <f>'Projected Sales Forecast'!H30</f>
        <v>0</v>
      </c>
      <c r="I28" s="221">
        <f>'Projected Sales Forecast'!I30</f>
        <v>0</v>
      </c>
      <c r="J28" s="221">
        <f>'Projected Sales Forecast'!J30</f>
        <v>0</v>
      </c>
      <c r="K28" s="221">
        <f>'Projected Sales Forecast'!K30</f>
        <v>0</v>
      </c>
      <c r="L28" s="221">
        <f>'Projected Sales Forecast'!L30</f>
        <v>0</v>
      </c>
      <c r="M28" s="221">
        <f>'Projected Sales Forecast'!M30</f>
        <v>0</v>
      </c>
      <c r="N28" s="214">
        <f>SUM(B28:M28)</f>
        <v>0</v>
      </c>
    </row>
    <row r="29" spans="1:14" ht="13.95" customHeight="1">
      <c r="A29" s="165" t="s">
        <v>71</v>
      </c>
      <c r="B29" s="166"/>
      <c r="C29" s="222">
        <f t="shared" ref="C29:M29" si="12">$B$29</f>
        <v>0</v>
      </c>
      <c r="D29" s="222">
        <f t="shared" si="12"/>
        <v>0</v>
      </c>
      <c r="E29" s="222">
        <f t="shared" si="12"/>
        <v>0</v>
      </c>
      <c r="F29" s="222">
        <f t="shared" si="12"/>
        <v>0</v>
      </c>
      <c r="G29" s="222">
        <f t="shared" si="12"/>
        <v>0</v>
      </c>
      <c r="H29" s="222">
        <f t="shared" si="12"/>
        <v>0</v>
      </c>
      <c r="I29" s="222">
        <f t="shared" si="12"/>
        <v>0</v>
      </c>
      <c r="J29" s="222">
        <f t="shared" si="12"/>
        <v>0</v>
      </c>
      <c r="K29" s="222">
        <f t="shared" si="12"/>
        <v>0</v>
      </c>
      <c r="L29" s="222">
        <f t="shared" si="12"/>
        <v>0</v>
      </c>
      <c r="M29" s="222">
        <f t="shared" si="12"/>
        <v>0</v>
      </c>
      <c r="N29" s="223"/>
    </row>
    <row r="30" spans="1:14" ht="13.95" customHeight="1">
      <c r="A30" s="227" t="s">
        <v>62</v>
      </c>
      <c r="B30" s="218">
        <f>B28*B29</f>
        <v>0</v>
      </c>
      <c r="C30" s="218">
        <f t="shared" ref="C30:M30" si="13">C28*C29</f>
        <v>0</v>
      </c>
      <c r="D30" s="218">
        <f t="shared" si="13"/>
        <v>0</v>
      </c>
      <c r="E30" s="218">
        <f t="shared" si="13"/>
        <v>0</v>
      </c>
      <c r="F30" s="218">
        <f t="shared" si="13"/>
        <v>0</v>
      </c>
      <c r="G30" s="218">
        <f t="shared" si="13"/>
        <v>0</v>
      </c>
      <c r="H30" s="218">
        <f t="shared" si="13"/>
        <v>0</v>
      </c>
      <c r="I30" s="218">
        <f t="shared" si="13"/>
        <v>0</v>
      </c>
      <c r="J30" s="218">
        <f t="shared" si="13"/>
        <v>0</v>
      </c>
      <c r="K30" s="218">
        <f t="shared" si="13"/>
        <v>0</v>
      </c>
      <c r="L30" s="218">
        <f t="shared" si="13"/>
        <v>0</v>
      </c>
      <c r="M30" s="218">
        <f t="shared" si="13"/>
        <v>0</v>
      </c>
      <c r="N30" s="219">
        <f>SUM(B30:M30)</f>
        <v>0</v>
      </c>
    </row>
    <row r="31" spans="1:14" ht="13.95" customHeight="1">
      <c r="A31" s="135"/>
      <c r="B31" s="145"/>
      <c r="C31" s="145"/>
      <c r="D31" s="145"/>
      <c r="E31" s="145"/>
      <c r="F31" s="145"/>
      <c r="G31" s="145"/>
      <c r="H31" s="145"/>
      <c r="I31" s="145"/>
      <c r="J31" s="145"/>
      <c r="K31" s="145"/>
      <c r="L31" s="145"/>
      <c r="M31" s="145"/>
      <c r="N31" s="220"/>
    </row>
    <row r="32" spans="1:14" ht="13.95" customHeight="1">
      <c r="A32" s="213" t="str">
        <f>'Projected Sales Forecast'!A34</f>
        <v>Item/Product/Service #7</v>
      </c>
      <c r="B32" s="221">
        <f>'Projected Sales Forecast'!B34</f>
        <v>0</v>
      </c>
      <c r="C32" s="221">
        <f>'Projected Sales Forecast'!C34</f>
        <v>0</v>
      </c>
      <c r="D32" s="221">
        <f>'Projected Sales Forecast'!D34</f>
        <v>0</v>
      </c>
      <c r="E32" s="221">
        <f>'Projected Sales Forecast'!E34</f>
        <v>0</v>
      </c>
      <c r="F32" s="221">
        <f>'Projected Sales Forecast'!F34</f>
        <v>0</v>
      </c>
      <c r="G32" s="221">
        <f>'Projected Sales Forecast'!G34</f>
        <v>0</v>
      </c>
      <c r="H32" s="221">
        <f>'Projected Sales Forecast'!H34</f>
        <v>0</v>
      </c>
      <c r="I32" s="221">
        <f>'Projected Sales Forecast'!I34</f>
        <v>0</v>
      </c>
      <c r="J32" s="221">
        <f>'Projected Sales Forecast'!J34</f>
        <v>0</v>
      </c>
      <c r="K32" s="221">
        <f>'Projected Sales Forecast'!K34</f>
        <v>0</v>
      </c>
      <c r="L32" s="221">
        <f>'Projected Sales Forecast'!L34</f>
        <v>0</v>
      </c>
      <c r="M32" s="221">
        <f>'Projected Sales Forecast'!M34</f>
        <v>0</v>
      </c>
      <c r="N32" s="214">
        <f>SUM(B32:M32)</f>
        <v>0</v>
      </c>
    </row>
    <row r="33" spans="1:15" ht="13.95" customHeight="1">
      <c r="A33" s="165" t="s">
        <v>71</v>
      </c>
      <c r="B33" s="166"/>
      <c r="C33" s="222">
        <f t="shared" ref="C33:M33" si="14">$B$33</f>
        <v>0</v>
      </c>
      <c r="D33" s="222">
        <f t="shared" si="14"/>
        <v>0</v>
      </c>
      <c r="E33" s="222">
        <f t="shared" si="14"/>
        <v>0</v>
      </c>
      <c r="F33" s="222">
        <f t="shared" si="14"/>
        <v>0</v>
      </c>
      <c r="G33" s="222">
        <f t="shared" si="14"/>
        <v>0</v>
      </c>
      <c r="H33" s="222">
        <f t="shared" si="14"/>
        <v>0</v>
      </c>
      <c r="I33" s="222">
        <f t="shared" si="14"/>
        <v>0</v>
      </c>
      <c r="J33" s="222">
        <f t="shared" si="14"/>
        <v>0</v>
      </c>
      <c r="K33" s="222">
        <f t="shared" si="14"/>
        <v>0</v>
      </c>
      <c r="L33" s="222">
        <f t="shared" si="14"/>
        <v>0</v>
      </c>
      <c r="M33" s="222">
        <f t="shared" si="14"/>
        <v>0</v>
      </c>
      <c r="N33" s="223"/>
      <c r="O33" s="9"/>
    </row>
    <row r="34" spans="1:15" ht="13.95" customHeight="1">
      <c r="A34" s="217" t="s">
        <v>62</v>
      </c>
      <c r="B34" s="218">
        <f>B32*B33</f>
        <v>0</v>
      </c>
      <c r="C34" s="218">
        <f>C32*C33</f>
        <v>0</v>
      </c>
      <c r="D34" s="218">
        <f t="shared" ref="D34:M34" si="15">D32*D33</f>
        <v>0</v>
      </c>
      <c r="E34" s="218">
        <f t="shared" si="15"/>
        <v>0</v>
      </c>
      <c r="F34" s="218">
        <f t="shared" si="15"/>
        <v>0</v>
      </c>
      <c r="G34" s="218">
        <f t="shared" si="15"/>
        <v>0</v>
      </c>
      <c r="H34" s="218">
        <f t="shared" si="15"/>
        <v>0</v>
      </c>
      <c r="I34" s="218">
        <f t="shared" si="15"/>
        <v>0</v>
      </c>
      <c r="J34" s="218">
        <f t="shared" si="15"/>
        <v>0</v>
      </c>
      <c r="K34" s="218">
        <f t="shared" si="15"/>
        <v>0</v>
      </c>
      <c r="L34" s="218">
        <f t="shared" si="15"/>
        <v>0</v>
      </c>
      <c r="M34" s="218">
        <f t="shared" si="15"/>
        <v>0</v>
      </c>
      <c r="N34" s="219">
        <f>SUM(B34:M34)</f>
        <v>0</v>
      </c>
      <c r="O34" s="9"/>
    </row>
    <row r="35" spans="1:15" ht="11.25" customHeight="1">
      <c r="A35" s="135"/>
      <c r="B35" s="228"/>
      <c r="C35" s="228"/>
      <c r="D35" s="228"/>
      <c r="E35" s="228"/>
      <c r="F35" s="228"/>
      <c r="G35" s="228"/>
      <c r="H35" s="228"/>
      <c r="I35" s="228"/>
      <c r="J35" s="228"/>
      <c r="K35" s="228"/>
      <c r="L35" s="228"/>
      <c r="M35" s="228"/>
      <c r="N35" s="229"/>
      <c r="O35" s="10"/>
    </row>
    <row r="36" spans="1:15" ht="21" customHeight="1">
      <c r="A36" s="233" t="s">
        <v>72</v>
      </c>
      <c r="B36" s="234">
        <f>(B10+B14+B18+B22+B26+B30+B34)</f>
        <v>0</v>
      </c>
      <c r="C36" s="234">
        <f>(C10+C14+C18+C22+C26+C30+C34)</f>
        <v>0</v>
      </c>
      <c r="D36" s="234">
        <f t="shared" ref="D36:M36" si="16">(D10+D14+D18+D22+D26+D30+D34)</f>
        <v>0</v>
      </c>
      <c r="E36" s="234">
        <f t="shared" si="16"/>
        <v>0</v>
      </c>
      <c r="F36" s="234">
        <f t="shared" si="16"/>
        <v>0</v>
      </c>
      <c r="G36" s="234">
        <f t="shared" si="16"/>
        <v>0</v>
      </c>
      <c r="H36" s="234">
        <f t="shared" si="16"/>
        <v>0</v>
      </c>
      <c r="I36" s="234">
        <f t="shared" si="16"/>
        <v>0</v>
      </c>
      <c r="J36" s="234">
        <f t="shared" si="16"/>
        <v>0</v>
      </c>
      <c r="K36" s="234">
        <f t="shared" si="16"/>
        <v>0</v>
      </c>
      <c r="L36" s="234">
        <f t="shared" si="16"/>
        <v>0</v>
      </c>
      <c r="M36" s="234">
        <f t="shared" si="16"/>
        <v>0</v>
      </c>
      <c r="N36" s="235">
        <f>SUM(B36:M36)</f>
        <v>0</v>
      </c>
      <c r="O36" s="84">
        <f>N34+N30+N26+N22+N18+N14+N10</f>
        <v>0</v>
      </c>
    </row>
    <row r="37" spans="1:15" ht="21" customHeight="1">
      <c r="A37" s="230"/>
      <c r="B37" s="231"/>
      <c r="C37" s="231"/>
      <c r="D37" s="231"/>
      <c r="E37" s="231"/>
      <c r="F37" s="231"/>
      <c r="G37" s="231"/>
      <c r="H37" s="231"/>
      <c r="I37" s="231"/>
      <c r="J37" s="231"/>
      <c r="K37" s="231"/>
      <c r="L37" s="231"/>
      <c r="M37" s="231"/>
      <c r="N37" s="232"/>
      <c r="O37" s="84"/>
    </row>
    <row r="38" spans="1:15" ht="13.95" customHeight="1">
      <c r="A38" s="236" t="str">
        <f>A8</f>
        <v>Item/Product/Service #1</v>
      </c>
      <c r="B38" s="237"/>
      <c r="C38" s="237"/>
      <c r="D38" s="237"/>
      <c r="E38" s="11"/>
      <c r="F38" s="11"/>
      <c r="G38" s="11"/>
      <c r="H38" s="11"/>
      <c r="I38" s="11"/>
      <c r="J38" s="11"/>
      <c r="K38" s="11"/>
      <c r="L38" s="11"/>
      <c r="M38" s="11"/>
      <c r="N38" s="12"/>
      <c r="O38" s="11"/>
    </row>
    <row r="39" spans="1:15" ht="13.95" customHeight="1">
      <c r="A39" s="240" t="s">
        <v>73</v>
      </c>
      <c r="B39" s="169" t="e">
        <f>('Projected Sales Forecast'!B11-B9)/'Projected Sales Forecast'!B11</f>
        <v>#DIV/0!</v>
      </c>
      <c r="C39" s="118" t="s">
        <v>74</v>
      </c>
      <c r="D39" s="118"/>
      <c r="E39" s="6"/>
      <c r="F39" s="6"/>
      <c r="G39" s="6"/>
      <c r="H39" s="6"/>
      <c r="I39" s="6"/>
      <c r="J39" s="6"/>
      <c r="K39" s="6"/>
      <c r="L39" s="6"/>
      <c r="M39" s="6"/>
      <c r="N39" s="7"/>
      <c r="O39" s="6"/>
    </row>
    <row r="40" spans="1:15" ht="13.95" customHeight="1">
      <c r="A40" s="240" t="s">
        <v>75</v>
      </c>
      <c r="B40" s="238" t="e">
        <f>('Projected Sales Forecast'!B11-'Cost of Goods Forecast '!B9)/'Cost of Goods Forecast '!B9</f>
        <v>#DIV/0!</v>
      </c>
      <c r="C40" s="118" t="s">
        <v>76</v>
      </c>
      <c r="D40" s="118"/>
      <c r="E40" s="2"/>
      <c r="F40" s="2"/>
      <c r="G40" s="2"/>
      <c r="H40" s="2"/>
      <c r="I40" s="2"/>
      <c r="J40" s="2"/>
      <c r="K40" s="2"/>
      <c r="L40" s="2"/>
      <c r="M40" s="2"/>
      <c r="N40" s="3"/>
      <c r="O40" s="2"/>
    </row>
    <row r="41" spans="1:15" ht="15" customHeight="1">
      <c r="A41" s="236" t="str">
        <f>A12</f>
        <v>Item/Product/Service #2</v>
      </c>
      <c r="B41" s="237"/>
      <c r="C41" s="237"/>
      <c r="D41" s="116"/>
    </row>
    <row r="42" spans="1:15" ht="15" customHeight="1">
      <c r="A42" s="240" t="s">
        <v>73</v>
      </c>
      <c r="B42" s="239" t="e">
        <f>('Projected Sales Forecast'!B15-B13)/'Projected Sales Forecast'!B15</f>
        <v>#DIV/0!</v>
      </c>
      <c r="C42" s="118" t="s">
        <v>74</v>
      </c>
      <c r="D42" s="116"/>
    </row>
    <row r="43" spans="1:15" ht="15" customHeight="1">
      <c r="A43" s="240" t="s">
        <v>75</v>
      </c>
      <c r="B43" s="238" t="e">
        <f>('Projected Sales Forecast'!B15-'Cost of Goods Forecast '!B13)/'Cost of Goods Forecast '!B13</f>
        <v>#DIV/0!</v>
      </c>
      <c r="C43" s="118" t="s">
        <v>76</v>
      </c>
      <c r="D43" s="116"/>
    </row>
    <row r="44" spans="1:15" ht="15" customHeight="1">
      <c r="A44" s="236" t="str">
        <f>A16</f>
        <v>Item/Product/Service #3</v>
      </c>
      <c r="B44" s="237"/>
      <c r="C44" s="237"/>
      <c r="D44" s="116"/>
    </row>
    <row r="45" spans="1:15" ht="15" customHeight="1">
      <c r="A45" s="240" t="s">
        <v>73</v>
      </c>
      <c r="B45" s="169" t="e">
        <f>('Projected Sales Forecast'!B19-B17)/'Projected Sales Forecast'!B19</f>
        <v>#DIV/0!</v>
      </c>
      <c r="C45" s="118" t="s">
        <v>74</v>
      </c>
      <c r="D45" s="116"/>
    </row>
    <row r="46" spans="1:15" ht="15" customHeight="1">
      <c r="A46" s="240" t="s">
        <v>75</v>
      </c>
      <c r="B46" s="238" t="e">
        <f>('Projected Sales Forecast'!B19-'Cost of Goods Forecast '!B17)/'Cost of Goods Forecast '!B17</f>
        <v>#DIV/0!</v>
      </c>
      <c r="C46" s="118" t="s">
        <v>76</v>
      </c>
      <c r="D46" s="116"/>
    </row>
    <row r="47" spans="1:15" ht="15" customHeight="1">
      <c r="A47" s="236" t="str">
        <f>A20</f>
        <v>Item/Product/Service #4</v>
      </c>
      <c r="B47" s="237"/>
      <c r="C47" s="237"/>
      <c r="D47" s="116"/>
    </row>
    <row r="48" spans="1:15" ht="15" customHeight="1">
      <c r="A48" s="240" t="s">
        <v>73</v>
      </c>
      <c r="B48" s="169" t="e">
        <f>('Projected Sales Forecast'!B23-B21)/'Projected Sales Forecast'!B23</f>
        <v>#DIV/0!</v>
      </c>
      <c r="C48" s="118" t="s">
        <v>74</v>
      </c>
      <c r="D48" s="116"/>
    </row>
    <row r="49" spans="1:4" ht="15" customHeight="1">
      <c r="A49" s="240" t="s">
        <v>75</v>
      </c>
      <c r="B49" s="238" t="e">
        <f>('Projected Sales Forecast'!B23-'Cost of Goods Forecast '!B21)/'Cost of Goods Forecast '!B21</f>
        <v>#DIV/0!</v>
      </c>
      <c r="C49" s="118" t="s">
        <v>76</v>
      </c>
      <c r="D49" s="116"/>
    </row>
    <row r="50" spans="1:4" ht="15" customHeight="1">
      <c r="A50" s="236" t="str">
        <f>A24</f>
        <v>Item/Product/Service #5</v>
      </c>
      <c r="B50" s="237"/>
      <c r="C50" s="237"/>
      <c r="D50" s="116"/>
    </row>
    <row r="51" spans="1:4" ht="15" customHeight="1">
      <c r="A51" s="240" t="s">
        <v>73</v>
      </c>
      <c r="B51" s="169" t="e">
        <f>('Projected Sales Forecast'!B27-B25)/'Projected Sales Forecast'!B27</f>
        <v>#DIV/0!</v>
      </c>
      <c r="C51" s="118" t="s">
        <v>74</v>
      </c>
      <c r="D51" s="116"/>
    </row>
    <row r="52" spans="1:4" ht="15" customHeight="1">
      <c r="A52" s="240" t="s">
        <v>75</v>
      </c>
      <c r="B52" s="238" t="e">
        <f>('Projected Sales Forecast'!B27-'Cost of Goods Forecast '!B25)/'Cost of Goods Forecast '!B25</f>
        <v>#DIV/0!</v>
      </c>
      <c r="C52" s="118" t="s">
        <v>76</v>
      </c>
      <c r="D52" s="116"/>
    </row>
    <row r="53" spans="1:4" ht="15" customHeight="1">
      <c r="A53" s="236" t="str">
        <f>A28</f>
        <v>Item/Product/Service #6</v>
      </c>
      <c r="B53" s="237"/>
      <c r="C53" s="237"/>
      <c r="D53" s="116"/>
    </row>
    <row r="54" spans="1:4" ht="15" customHeight="1">
      <c r="A54" s="240" t="s">
        <v>73</v>
      </c>
      <c r="B54" s="169" t="e">
        <f>('Projected Sales Forecast'!B31-B29)/'Projected Sales Forecast'!B31</f>
        <v>#DIV/0!</v>
      </c>
      <c r="C54" s="118" t="s">
        <v>74</v>
      </c>
      <c r="D54" s="116"/>
    </row>
    <row r="55" spans="1:4" ht="15" customHeight="1">
      <c r="A55" s="240" t="s">
        <v>75</v>
      </c>
      <c r="B55" s="238" t="e">
        <f>('Projected Sales Forecast'!B31-'Cost of Goods Forecast '!B29)/'Cost of Goods Forecast '!B29</f>
        <v>#DIV/0!</v>
      </c>
      <c r="C55" s="118" t="s">
        <v>76</v>
      </c>
      <c r="D55" s="116"/>
    </row>
    <row r="56" spans="1:4" ht="15" customHeight="1">
      <c r="A56" s="236" t="str">
        <f>A32</f>
        <v>Item/Product/Service #7</v>
      </c>
      <c r="B56" s="237"/>
      <c r="C56" s="237"/>
      <c r="D56" s="116"/>
    </row>
    <row r="57" spans="1:4" ht="15" customHeight="1">
      <c r="A57" s="240" t="s">
        <v>73</v>
      </c>
      <c r="B57" s="169" t="e">
        <f>('Projected Sales Forecast'!B35-B33)/'Projected Sales Forecast'!B35</f>
        <v>#DIV/0!</v>
      </c>
      <c r="C57" s="118" t="s">
        <v>74</v>
      </c>
      <c r="D57" s="116"/>
    </row>
    <row r="58" spans="1:4" ht="15" customHeight="1">
      <c r="A58" s="240" t="s">
        <v>75</v>
      </c>
      <c r="B58" s="238" t="e">
        <f>('Projected Sales Forecast'!B35-'Cost of Goods Forecast '!B33)/'Cost of Goods Forecast '!B33</f>
        <v>#DIV/0!</v>
      </c>
      <c r="C58" s="118" t="s">
        <v>76</v>
      </c>
      <c r="D58" s="116"/>
    </row>
  </sheetData>
  <sheetProtection algorithmName="SHA-512" hashValue="hA2QMddO3n8xAVThrxDEAVd3sKhhXS7njS6rX5vUO2QeYvdBcU3MuOHf3lkyHb97PfXETdL+oGbEk48VZV1lhQ==" saltValue="Ripl5wuNU4Im2DrU0VbYDA==" spinCount="100000" sheet="1" formatColumns="0" formatRows="0" selectLockedCells="1"/>
  <pageMargins left="0.7" right="0.7" top="0.75" bottom="0.75" header="0.3" footer="0.3"/>
  <pageSetup paperSize="5"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showGridLines="0" zoomScaleNormal="100" workbookViewId="0">
      <selection activeCell="C22" sqref="C22"/>
    </sheetView>
  </sheetViews>
  <sheetFormatPr defaultColWidth="9.109375" defaultRowHeight="13.2"/>
  <cols>
    <col min="1" max="1" width="25.6640625" style="32" bestFit="1" customWidth="1"/>
    <col min="2" max="2" width="18.6640625" style="32" bestFit="1" customWidth="1"/>
    <col min="3" max="3" width="18.44140625" style="32" customWidth="1"/>
    <col min="4" max="4" width="10.33203125" style="32" customWidth="1"/>
    <col min="5" max="14" width="10.109375" style="32" bestFit="1" customWidth="1"/>
    <col min="15" max="15" width="11.109375" style="32" bestFit="1" customWidth="1"/>
    <col min="16" max="16" width="8.109375" style="32" bestFit="1" customWidth="1"/>
    <col min="17" max="27" width="9.109375" style="32" customWidth="1"/>
    <col min="28" max="28" width="9" style="32" bestFit="1" customWidth="1"/>
    <col min="29" max="16384" width="9.109375" style="32"/>
  </cols>
  <sheetData>
    <row r="1" spans="1:16" ht="21">
      <c r="A1" s="241" t="s">
        <v>77</v>
      </c>
    </row>
    <row r="2" spans="1:16">
      <c r="C2" s="209"/>
      <c r="D2" s="118" t="s">
        <v>55</v>
      </c>
      <c r="E2" s="76"/>
      <c r="F2" s="74"/>
      <c r="G2" s="74"/>
      <c r="H2" s="74"/>
    </row>
    <row r="3" spans="1:16">
      <c r="C3" s="210"/>
      <c r="D3" s="211" t="s">
        <v>58</v>
      </c>
      <c r="E3" s="76"/>
      <c r="F3" s="75"/>
      <c r="G3" s="74"/>
      <c r="H3" s="74"/>
      <c r="I3" s="74"/>
      <c r="J3" s="74"/>
    </row>
    <row r="5" spans="1:16" ht="27" thickBot="1">
      <c r="A5" s="242"/>
      <c r="B5" s="242"/>
      <c r="C5" s="243">
        <f>'Projected Sales Forecast'!B9</f>
        <v>45413</v>
      </c>
      <c r="D5" s="243">
        <f t="shared" ref="D5:N5" si="0">DATE(YEAR(C5),MONTH(C5)+1,1)</f>
        <v>45444</v>
      </c>
      <c r="E5" s="243">
        <f t="shared" si="0"/>
        <v>45474</v>
      </c>
      <c r="F5" s="243">
        <f t="shared" si="0"/>
        <v>45505</v>
      </c>
      <c r="G5" s="243">
        <f t="shared" si="0"/>
        <v>45536</v>
      </c>
      <c r="H5" s="243">
        <f t="shared" si="0"/>
        <v>45566</v>
      </c>
      <c r="I5" s="243">
        <f t="shared" si="0"/>
        <v>45597</v>
      </c>
      <c r="J5" s="243">
        <f t="shared" si="0"/>
        <v>45627</v>
      </c>
      <c r="K5" s="243">
        <f t="shared" si="0"/>
        <v>45658</v>
      </c>
      <c r="L5" s="243">
        <f t="shared" si="0"/>
        <v>45689</v>
      </c>
      <c r="M5" s="243">
        <f t="shared" si="0"/>
        <v>45717</v>
      </c>
      <c r="N5" s="243">
        <f t="shared" si="0"/>
        <v>45748</v>
      </c>
      <c r="O5" s="244" t="s">
        <v>59</v>
      </c>
      <c r="P5" s="242"/>
    </row>
    <row r="6" spans="1:16" ht="13.95" customHeight="1">
      <c r="A6" s="153" t="s">
        <v>78</v>
      </c>
      <c r="B6" s="245"/>
      <c r="C6" s="709"/>
      <c r="D6" s="709"/>
      <c r="E6" s="709"/>
      <c r="F6" s="709"/>
      <c r="G6" s="709"/>
      <c r="H6" s="709"/>
      <c r="I6" s="709"/>
      <c r="J6" s="709"/>
      <c r="K6" s="709"/>
      <c r="L6" s="709"/>
      <c r="M6" s="709"/>
      <c r="N6" s="710"/>
      <c r="O6" s="706"/>
      <c r="P6" s="242"/>
    </row>
    <row r="7" spans="1:16">
      <c r="A7" s="714" t="s">
        <v>79</v>
      </c>
      <c r="B7" s="50" t="s">
        <v>80</v>
      </c>
      <c r="C7" s="246"/>
      <c r="D7" s="246"/>
      <c r="E7" s="246"/>
      <c r="F7" s="246"/>
      <c r="G7" s="246"/>
      <c r="H7" s="246"/>
      <c r="I7" s="246"/>
      <c r="J7" s="246"/>
      <c r="K7" s="246"/>
      <c r="L7" s="246"/>
      <c r="M7" s="246"/>
      <c r="N7" s="246"/>
      <c r="O7" s="707"/>
      <c r="P7" s="242"/>
    </row>
    <row r="8" spans="1:16">
      <c r="A8" s="715"/>
      <c r="B8" s="253" t="s">
        <v>81</v>
      </c>
      <c r="C8" s="247">
        <f>C7*4.3</f>
        <v>0</v>
      </c>
      <c r="D8" s="247">
        <f>D7*4.36</f>
        <v>0</v>
      </c>
      <c r="E8" s="247">
        <f>E7*4.3</f>
        <v>0</v>
      </c>
      <c r="F8" s="247">
        <f>F7*4.36</f>
        <v>0</v>
      </c>
      <c r="G8" s="247">
        <f>G7*4.36</f>
        <v>0</v>
      </c>
      <c r="H8" s="247">
        <f>H7*4.28</f>
        <v>0</v>
      </c>
      <c r="I8" s="247">
        <f>I7*4.36</f>
        <v>0</v>
      </c>
      <c r="J8" s="247">
        <f t="shared" ref="J8:L8" si="1">J7*4.3</f>
        <v>0</v>
      </c>
      <c r="K8" s="247">
        <f>K7*4.36</f>
        <v>0</v>
      </c>
      <c r="L8" s="247">
        <f t="shared" si="1"/>
        <v>0</v>
      </c>
      <c r="M8" s="247">
        <f>M7*4.36</f>
        <v>0</v>
      </c>
      <c r="N8" s="247">
        <f>N7*4.36</f>
        <v>0</v>
      </c>
      <c r="O8" s="707"/>
      <c r="P8" s="242"/>
    </row>
    <row r="9" spans="1:16">
      <c r="A9" s="715"/>
      <c r="B9" s="50" t="s">
        <v>82</v>
      </c>
      <c r="C9" s="156"/>
      <c r="D9" s="156"/>
      <c r="E9" s="156"/>
      <c r="F9" s="156"/>
      <c r="G9" s="156"/>
      <c r="H9" s="156"/>
      <c r="I9" s="156"/>
      <c r="J9" s="156"/>
      <c r="K9" s="156"/>
      <c r="L9" s="156"/>
      <c r="M9" s="156"/>
      <c r="N9" s="156"/>
      <c r="O9" s="708"/>
      <c r="P9" s="242"/>
    </row>
    <row r="10" spans="1:16" ht="13.8" thickBot="1">
      <c r="A10" s="716"/>
      <c r="B10" s="254" t="s">
        <v>83</v>
      </c>
      <c r="C10" s="99">
        <f t="shared" ref="C10:N10" si="2">C9*C8</f>
        <v>0</v>
      </c>
      <c r="D10" s="99">
        <f t="shared" si="2"/>
        <v>0</v>
      </c>
      <c r="E10" s="99">
        <f t="shared" si="2"/>
        <v>0</v>
      </c>
      <c r="F10" s="99">
        <f t="shared" si="2"/>
        <v>0</v>
      </c>
      <c r="G10" s="99">
        <f t="shared" si="2"/>
        <v>0</v>
      </c>
      <c r="H10" s="99">
        <f t="shared" si="2"/>
        <v>0</v>
      </c>
      <c r="I10" s="99">
        <f t="shared" si="2"/>
        <v>0</v>
      </c>
      <c r="J10" s="99">
        <f t="shared" si="2"/>
        <v>0</v>
      </c>
      <c r="K10" s="99">
        <f t="shared" si="2"/>
        <v>0</v>
      </c>
      <c r="L10" s="99">
        <f t="shared" si="2"/>
        <v>0</v>
      </c>
      <c r="M10" s="99">
        <f t="shared" si="2"/>
        <v>0</v>
      </c>
      <c r="N10" s="99">
        <f t="shared" si="2"/>
        <v>0</v>
      </c>
      <c r="O10" s="100">
        <f>SUM(C10:N10)</f>
        <v>0</v>
      </c>
      <c r="P10" s="242"/>
    </row>
    <row r="11" spans="1:16">
      <c r="A11" s="154" t="s">
        <v>84</v>
      </c>
      <c r="B11" s="79"/>
      <c r="C11" s="711"/>
      <c r="D11" s="712"/>
      <c r="E11" s="712"/>
      <c r="F11" s="712"/>
      <c r="G11" s="712"/>
      <c r="H11" s="712"/>
      <c r="I11" s="712"/>
      <c r="J11" s="712"/>
      <c r="K11" s="712"/>
      <c r="L11" s="712"/>
      <c r="M11" s="712"/>
      <c r="N11" s="713"/>
      <c r="O11" s="706"/>
      <c r="P11" s="242"/>
    </row>
    <row r="12" spans="1:16">
      <c r="A12" s="702"/>
      <c r="B12" s="50" t="s">
        <v>80</v>
      </c>
      <c r="C12" s="246"/>
      <c r="D12" s="246"/>
      <c r="E12" s="246"/>
      <c r="F12" s="246"/>
      <c r="G12" s="246"/>
      <c r="H12" s="246"/>
      <c r="I12" s="246"/>
      <c r="J12" s="246"/>
      <c r="K12" s="246"/>
      <c r="L12" s="246"/>
      <c r="M12" s="246"/>
      <c r="N12" s="246"/>
      <c r="O12" s="707"/>
      <c r="P12" s="242"/>
    </row>
    <row r="13" spans="1:16">
      <c r="A13" s="703"/>
      <c r="B13" s="253" t="s">
        <v>81</v>
      </c>
      <c r="C13" s="247">
        <f>C12*4.3</f>
        <v>0</v>
      </c>
      <c r="D13" s="247">
        <f>D12*4.36</f>
        <v>0</v>
      </c>
      <c r="E13" s="247">
        <f t="shared" ref="E13:L13" si="3">E12*4.3</f>
        <v>0</v>
      </c>
      <c r="F13" s="247">
        <f>F12*4.36</f>
        <v>0</v>
      </c>
      <c r="G13" s="247">
        <f>G12*4.36</f>
        <v>0</v>
      </c>
      <c r="H13" s="247">
        <f>H12*4.28</f>
        <v>0</v>
      </c>
      <c r="I13" s="247">
        <f>I12*4.36</f>
        <v>0</v>
      </c>
      <c r="J13" s="247">
        <f t="shared" si="3"/>
        <v>0</v>
      </c>
      <c r="K13" s="247">
        <f>K12*4.36</f>
        <v>0</v>
      </c>
      <c r="L13" s="247">
        <f t="shared" si="3"/>
        <v>0</v>
      </c>
      <c r="M13" s="247">
        <f>M12*4.36</f>
        <v>0</v>
      </c>
      <c r="N13" s="247">
        <f>N12*4.36</f>
        <v>0</v>
      </c>
      <c r="O13" s="707"/>
      <c r="P13" s="242"/>
    </row>
    <row r="14" spans="1:16">
      <c r="A14" s="703"/>
      <c r="B14" s="50" t="s">
        <v>82</v>
      </c>
      <c r="C14" s="156"/>
      <c r="D14" s="156"/>
      <c r="E14" s="156"/>
      <c r="F14" s="156"/>
      <c r="G14" s="156"/>
      <c r="H14" s="156"/>
      <c r="I14" s="156"/>
      <c r="J14" s="156"/>
      <c r="K14" s="156"/>
      <c r="L14" s="156"/>
      <c r="M14" s="156"/>
      <c r="N14" s="156"/>
      <c r="O14" s="708"/>
      <c r="P14" s="242"/>
    </row>
    <row r="15" spans="1:16" ht="13.8" thickBot="1">
      <c r="A15" s="705"/>
      <c r="B15" s="254" t="s">
        <v>83</v>
      </c>
      <c r="C15" s="99">
        <f t="shared" ref="C15:N15" si="4">C14*C13</f>
        <v>0</v>
      </c>
      <c r="D15" s="99">
        <f t="shared" si="4"/>
        <v>0</v>
      </c>
      <c r="E15" s="99">
        <f t="shared" si="4"/>
        <v>0</v>
      </c>
      <c r="F15" s="99">
        <f t="shared" si="4"/>
        <v>0</v>
      </c>
      <c r="G15" s="99">
        <f t="shared" si="4"/>
        <v>0</v>
      </c>
      <c r="H15" s="99">
        <f t="shared" si="4"/>
        <v>0</v>
      </c>
      <c r="I15" s="99">
        <f t="shared" si="4"/>
        <v>0</v>
      </c>
      <c r="J15" s="99">
        <f t="shared" si="4"/>
        <v>0</v>
      </c>
      <c r="K15" s="99">
        <f t="shared" si="4"/>
        <v>0</v>
      </c>
      <c r="L15" s="99">
        <f t="shared" si="4"/>
        <v>0</v>
      </c>
      <c r="M15" s="99">
        <f t="shared" si="4"/>
        <v>0</v>
      </c>
      <c r="N15" s="99">
        <f t="shared" si="4"/>
        <v>0</v>
      </c>
      <c r="O15" s="100">
        <f>SUM(C15:N15)</f>
        <v>0</v>
      </c>
      <c r="P15" s="242"/>
    </row>
    <row r="16" spans="1:16">
      <c r="A16" s="155" t="s">
        <v>85</v>
      </c>
      <c r="B16" s="248"/>
      <c r="C16" s="711"/>
      <c r="D16" s="712"/>
      <c r="E16" s="712"/>
      <c r="F16" s="712"/>
      <c r="G16" s="712"/>
      <c r="H16" s="712"/>
      <c r="I16" s="712"/>
      <c r="J16" s="712"/>
      <c r="K16" s="712"/>
      <c r="L16" s="712"/>
      <c r="M16" s="712"/>
      <c r="N16" s="713"/>
      <c r="O16" s="706"/>
      <c r="P16" s="242"/>
    </row>
    <row r="17" spans="1:16">
      <c r="A17" s="702"/>
      <c r="B17" s="50" t="s">
        <v>80</v>
      </c>
      <c r="C17" s="246"/>
      <c r="D17" s="246"/>
      <c r="E17" s="246"/>
      <c r="F17" s="246"/>
      <c r="G17" s="246"/>
      <c r="H17" s="246"/>
      <c r="I17" s="246"/>
      <c r="J17" s="246"/>
      <c r="K17" s="246"/>
      <c r="L17" s="246"/>
      <c r="M17" s="246"/>
      <c r="N17" s="246"/>
      <c r="O17" s="707"/>
      <c r="P17" s="242"/>
    </row>
    <row r="18" spans="1:16">
      <c r="A18" s="703"/>
      <c r="B18" s="253" t="s">
        <v>81</v>
      </c>
      <c r="C18" s="247">
        <f>C17*4.3</f>
        <v>0</v>
      </c>
      <c r="D18" s="247">
        <f>D17*4.36</f>
        <v>0</v>
      </c>
      <c r="E18" s="247">
        <f t="shared" ref="E18:L18" si="5">E17*4.3</f>
        <v>0</v>
      </c>
      <c r="F18" s="247">
        <f>F17*4.36</f>
        <v>0</v>
      </c>
      <c r="G18" s="247">
        <f>G17*4.36</f>
        <v>0</v>
      </c>
      <c r="H18" s="247">
        <f>H17*4.28</f>
        <v>0</v>
      </c>
      <c r="I18" s="247">
        <f>I17*4.36</f>
        <v>0</v>
      </c>
      <c r="J18" s="247">
        <f t="shared" si="5"/>
        <v>0</v>
      </c>
      <c r="K18" s="247">
        <f>K17*4.36</f>
        <v>0</v>
      </c>
      <c r="L18" s="247">
        <f t="shared" si="5"/>
        <v>0</v>
      </c>
      <c r="M18" s="247">
        <f>M17*4.36</f>
        <v>0</v>
      </c>
      <c r="N18" s="247">
        <f>N17*4.36</f>
        <v>0</v>
      </c>
      <c r="O18" s="707"/>
      <c r="P18" s="242"/>
    </row>
    <row r="19" spans="1:16">
      <c r="A19" s="703"/>
      <c r="B19" s="50" t="s">
        <v>82</v>
      </c>
      <c r="C19" s="156"/>
      <c r="D19" s="156"/>
      <c r="E19" s="156"/>
      <c r="F19" s="156"/>
      <c r="G19" s="156"/>
      <c r="H19" s="156"/>
      <c r="I19" s="156"/>
      <c r="J19" s="156"/>
      <c r="K19" s="156"/>
      <c r="L19" s="156"/>
      <c r="M19" s="156"/>
      <c r="N19" s="156"/>
      <c r="O19" s="708"/>
      <c r="P19" s="242"/>
    </row>
    <row r="20" spans="1:16">
      <c r="A20" s="704"/>
      <c r="B20" s="253" t="s">
        <v>83</v>
      </c>
      <c r="C20" s="91">
        <f t="shared" ref="C20:N20" si="6">C19*C18</f>
        <v>0</v>
      </c>
      <c r="D20" s="91">
        <f t="shared" si="6"/>
        <v>0</v>
      </c>
      <c r="E20" s="91">
        <f t="shared" si="6"/>
        <v>0</v>
      </c>
      <c r="F20" s="91">
        <f t="shared" si="6"/>
        <v>0</v>
      </c>
      <c r="G20" s="91">
        <f t="shared" si="6"/>
        <v>0</v>
      </c>
      <c r="H20" s="91">
        <f t="shared" si="6"/>
        <v>0</v>
      </c>
      <c r="I20" s="91">
        <f t="shared" si="6"/>
        <v>0</v>
      </c>
      <c r="J20" s="91">
        <f t="shared" si="6"/>
        <v>0</v>
      </c>
      <c r="K20" s="91">
        <f t="shared" si="6"/>
        <v>0</v>
      </c>
      <c r="L20" s="91">
        <f t="shared" si="6"/>
        <v>0</v>
      </c>
      <c r="M20" s="91">
        <f t="shared" si="6"/>
        <v>0</v>
      </c>
      <c r="N20" s="91">
        <f t="shared" si="6"/>
        <v>0</v>
      </c>
      <c r="O20" s="92">
        <f>SUM(C20:N20)</f>
        <v>0</v>
      </c>
      <c r="P20" s="242"/>
    </row>
    <row r="21" spans="1:16">
      <c r="A21" s="154" t="s">
        <v>86</v>
      </c>
      <c r="B21" s="50"/>
      <c r="C21" s="719"/>
      <c r="D21" s="720"/>
      <c r="E21" s="720"/>
      <c r="F21" s="720"/>
      <c r="G21" s="720"/>
      <c r="H21" s="720"/>
      <c r="I21" s="720"/>
      <c r="J21" s="720"/>
      <c r="K21" s="720"/>
      <c r="L21" s="720"/>
      <c r="M21" s="720"/>
      <c r="N21" s="721"/>
      <c r="O21" s="725"/>
      <c r="P21" s="242"/>
    </row>
    <row r="22" spans="1:16">
      <c r="A22" s="726"/>
      <c r="B22" s="50" t="s">
        <v>80</v>
      </c>
      <c r="C22" s="246"/>
      <c r="D22" s="246"/>
      <c r="E22" s="246"/>
      <c r="F22" s="246"/>
      <c r="G22" s="246"/>
      <c r="H22" s="246"/>
      <c r="I22" s="246"/>
      <c r="J22" s="246"/>
      <c r="K22" s="246"/>
      <c r="L22" s="246"/>
      <c r="M22" s="246"/>
      <c r="N22" s="246"/>
      <c r="O22" s="707"/>
      <c r="P22" s="242"/>
    </row>
    <row r="23" spans="1:16">
      <c r="A23" s="727"/>
      <c r="B23" s="253" t="s">
        <v>81</v>
      </c>
      <c r="C23" s="247">
        <f>C22*4.3</f>
        <v>0</v>
      </c>
      <c r="D23" s="247">
        <f>D22*4.36</f>
        <v>0</v>
      </c>
      <c r="E23" s="247">
        <f t="shared" ref="E23:L23" si="7">E22*4.3</f>
        <v>0</v>
      </c>
      <c r="F23" s="247">
        <f>F22*4.36</f>
        <v>0</v>
      </c>
      <c r="G23" s="247">
        <f>G22*4.36</f>
        <v>0</v>
      </c>
      <c r="H23" s="247">
        <f>H22*4.28</f>
        <v>0</v>
      </c>
      <c r="I23" s="247">
        <f>I22*4.36</f>
        <v>0</v>
      </c>
      <c r="J23" s="247">
        <f t="shared" si="7"/>
        <v>0</v>
      </c>
      <c r="K23" s="247">
        <f>K22*4.36</f>
        <v>0</v>
      </c>
      <c r="L23" s="247">
        <f t="shared" si="7"/>
        <v>0</v>
      </c>
      <c r="M23" s="247">
        <f>M22*4.36</f>
        <v>0</v>
      </c>
      <c r="N23" s="247">
        <f>N22*4.36</f>
        <v>0</v>
      </c>
      <c r="O23" s="707"/>
      <c r="P23" s="242"/>
    </row>
    <row r="24" spans="1:16">
      <c r="A24" s="727"/>
      <c r="B24" s="50" t="s">
        <v>82</v>
      </c>
      <c r="C24" s="98"/>
      <c r="D24" s="98"/>
      <c r="E24" s="98"/>
      <c r="F24" s="98"/>
      <c r="G24" s="98"/>
      <c r="H24" s="98"/>
      <c r="I24" s="98"/>
      <c r="J24" s="98"/>
      <c r="K24" s="98"/>
      <c r="L24" s="98"/>
      <c r="M24" s="98"/>
      <c r="N24" s="98"/>
      <c r="O24" s="708"/>
      <c r="P24" s="242"/>
    </row>
    <row r="25" spans="1:16">
      <c r="A25" s="728"/>
      <c r="B25" s="253" t="s">
        <v>83</v>
      </c>
      <c r="C25" s="91">
        <f t="shared" ref="C25:N25" si="8">C24*C23</f>
        <v>0</v>
      </c>
      <c r="D25" s="91">
        <f t="shared" si="8"/>
        <v>0</v>
      </c>
      <c r="E25" s="91">
        <f t="shared" si="8"/>
        <v>0</v>
      </c>
      <c r="F25" s="91">
        <f t="shared" si="8"/>
        <v>0</v>
      </c>
      <c r="G25" s="91">
        <f t="shared" si="8"/>
        <v>0</v>
      </c>
      <c r="H25" s="91">
        <f t="shared" si="8"/>
        <v>0</v>
      </c>
      <c r="I25" s="91">
        <f t="shared" si="8"/>
        <v>0</v>
      </c>
      <c r="J25" s="91">
        <f t="shared" si="8"/>
        <v>0</v>
      </c>
      <c r="K25" s="91">
        <f t="shared" si="8"/>
        <v>0</v>
      </c>
      <c r="L25" s="91">
        <f t="shared" si="8"/>
        <v>0</v>
      </c>
      <c r="M25" s="91">
        <f t="shared" si="8"/>
        <v>0</v>
      </c>
      <c r="N25" s="91">
        <f t="shared" si="8"/>
        <v>0</v>
      </c>
      <c r="O25" s="92">
        <f>SUM(C25:N25)</f>
        <v>0</v>
      </c>
      <c r="P25" s="242"/>
    </row>
    <row r="26" spans="1:16">
      <c r="A26" s="154" t="s">
        <v>87</v>
      </c>
      <c r="B26" s="50"/>
      <c r="C26" s="719"/>
      <c r="D26" s="720"/>
      <c r="E26" s="720"/>
      <c r="F26" s="720"/>
      <c r="G26" s="720"/>
      <c r="H26" s="720"/>
      <c r="I26" s="720"/>
      <c r="J26" s="720"/>
      <c r="K26" s="720"/>
      <c r="L26" s="720"/>
      <c r="M26" s="720"/>
      <c r="N26" s="721"/>
      <c r="O26" s="725"/>
      <c r="P26" s="242"/>
    </row>
    <row r="27" spans="1:16">
      <c r="A27" s="702"/>
      <c r="B27" s="50" t="s">
        <v>80</v>
      </c>
      <c r="C27" s="246"/>
      <c r="D27" s="246"/>
      <c r="E27" s="246"/>
      <c r="F27" s="246"/>
      <c r="G27" s="246"/>
      <c r="H27" s="246"/>
      <c r="I27" s="246"/>
      <c r="J27" s="246"/>
      <c r="K27" s="246"/>
      <c r="L27" s="246"/>
      <c r="M27" s="246"/>
      <c r="N27" s="246"/>
      <c r="O27" s="707"/>
      <c r="P27" s="242"/>
    </row>
    <row r="28" spans="1:16">
      <c r="A28" s="703"/>
      <c r="B28" s="253" t="s">
        <v>81</v>
      </c>
      <c r="C28" s="247">
        <f>C27*4.3</f>
        <v>0</v>
      </c>
      <c r="D28" s="247">
        <f>D27*4.36</f>
        <v>0</v>
      </c>
      <c r="E28" s="247">
        <f t="shared" ref="E28:L28" si="9">E27*4.3</f>
        <v>0</v>
      </c>
      <c r="F28" s="247">
        <f>F27*4.36</f>
        <v>0</v>
      </c>
      <c r="G28" s="247">
        <f>G27*4.36</f>
        <v>0</v>
      </c>
      <c r="H28" s="247">
        <f>H27*4.28</f>
        <v>0</v>
      </c>
      <c r="I28" s="247">
        <f>I27*4.36</f>
        <v>0</v>
      </c>
      <c r="J28" s="247">
        <f t="shared" si="9"/>
        <v>0</v>
      </c>
      <c r="K28" s="247">
        <f>K27*4.36</f>
        <v>0</v>
      </c>
      <c r="L28" s="247">
        <f t="shared" si="9"/>
        <v>0</v>
      </c>
      <c r="M28" s="247">
        <f>M27*4.36</f>
        <v>0</v>
      </c>
      <c r="N28" s="247">
        <f>N27*4.36</f>
        <v>0</v>
      </c>
      <c r="O28" s="707"/>
      <c r="P28" s="242"/>
    </row>
    <row r="29" spans="1:16">
      <c r="A29" s="703"/>
      <c r="B29" s="50" t="s">
        <v>82</v>
      </c>
      <c r="C29" s="156"/>
      <c r="D29" s="156"/>
      <c r="E29" s="156"/>
      <c r="F29" s="156"/>
      <c r="G29" s="156"/>
      <c r="H29" s="156"/>
      <c r="I29" s="156"/>
      <c r="J29" s="156"/>
      <c r="K29" s="156"/>
      <c r="L29" s="156"/>
      <c r="M29" s="156"/>
      <c r="N29" s="156"/>
      <c r="O29" s="708"/>
      <c r="P29" s="242"/>
    </row>
    <row r="30" spans="1:16">
      <c r="A30" s="704"/>
      <c r="B30" s="253" t="s">
        <v>83</v>
      </c>
      <c r="C30" s="91">
        <f t="shared" ref="C30:N30" si="10">C29*C28</f>
        <v>0</v>
      </c>
      <c r="D30" s="91">
        <f t="shared" si="10"/>
        <v>0</v>
      </c>
      <c r="E30" s="91">
        <f t="shared" si="10"/>
        <v>0</v>
      </c>
      <c r="F30" s="91">
        <f t="shared" si="10"/>
        <v>0</v>
      </c>
      <c r="G30" s="91">
        <f t="shared" si="10"/>
        <v>0</v>
      </c>
      <c r="H30" s="91">
        <f t="shared" si="10"/>
        <v>0</v>
      </c>
      <c r="I30" s="91">
        <f t="shared" si="10"/>
        <v>0</v>
      </c>
      <c r="J30" s="91">
        <f t="shared" si="10"/>
        <v>0</v>
      </c>
      <c r="K30" s="91">
        <f t="shared" si="10"/>
        <v>0</v>
      </c>
      <c r="L30" s="91">
        <f t="shared" si="10"/>
        <v>0</v>
      </c>
      <c r="M30" s="91">
        <f t="shared" si="10"/>
        <v>0</v>
      </c>
      <c r="N30" s="91">
        <f t="shared" si="10"/>
        <v>0</v>
      </c>
      <c r="O30" s="92">
        <f>SUM(C30:N30)</f>
        <v>0</v>
      </c>
      <c r="P30" s="242"/>
    </row>
    <row r="31" spans="1:16">
      <c r="A31" s="154" t="s">
        <v>88</v>
      </c>
      <c r="B31" s="50"/>
      <c r="C31" s="719"/>
      <c r="D31" s="720"/>
      <c r="E31" s="720"/>
      <c r="F31" s="720"/>
      <c r="G31" s="720"/>
      <c r="H31" s="720"/>
      <c r="I31" s="720"/>
      <c r="J31" s="720"/>
      <c r="K31" s="720"/>
      <c r="L31" s="720"/>
      <c r="M31" s="720"/>
      <c r="N31" s="721"/>
      <c r="O31" s="725"/>
      <c r="P31" s="242"/>
    </row>
    <row r="32" spans="1:16">
      <c r="A32" s="702"/>
      <c r="B32" s="50" t="s">
        <v>80</v>
      </c>
      <c r="C32" s="246"/>
      <c r="D32" s="246"/>
      <c r="E32" s="246"/>
      <c r="F32" s="246"/>
      <c r="G32" s="246"/>
      <c r="H32" s="246"/>
      <c r="I32" s="246"/>
      <c r="J32" s="246"/>
      <c r="K32" s="246"/>
      <c r="L32" s="246"/>
      <c r="M32" s="246"/>
      <c r="N32" s="246"/>
      <c r="O32" s="707"/>
      <c r="P32" s="242"/>
    </row>
    <row r="33" spans="1:16">
      <c r="A33" s="703"/>
      <c r="B33" s="253" t="s">
        <v>81</v>
      </c>
      <c r="C33" s="247">
        <f>C32*4.3</f>
        <v>0</v>
      </c>
      <c r="D33" s="247">
        <f>D32*4.36</f>
        <v>0</v>
      </c>
      <c r="E33" s="247">
        <f t="shared" ref="E33:L33" si="11">E32*4.3</f>
        <v>0</v>
      </c>
      <c r="F33" s="247">
        <f>F32*4.36</f>
        <v>0</v>
      </c>
      <c r="G33" s="247">
        <f>G32*4.36</f>
        <v>0</v>
      </c>
      <c r="H33" s="247">
        <f>H32*4.28</f>
        <v>0</v>
      </c>
      <c r="I33" s="247">
        <f>I32*4.36</f>
        <v>0</v>
      </c>
      <c r="J33" s="247">
        <f t="shared" si="11"/>
        <v>0</v>
      </c>
      <c r="K33" s="247">
        <f>K32*4.36</f>
        <v>0</v>
      </c>
      <c r="L33" s="247">
        <f t="shared" si="11"/>
        <v>0</v>
      </c>
      <c r="M33" s="247">
        <f>M32*4.36</f>
        <v>0</v>
      </c>
      <c r="N33" s="247">
        <f>N32*4.36</f>
        <v>0</v>
      </c>
      <c r="O33" s="707"/>
      <c r="P33" s="249"/>
    </row>
    <row r="34" spans="1:16">
      <c r="A34" s="703"/>
      <c r="B34" s="50" t="s">
        <v>82</v>
      </c>
      <c r="C34" s="156"/>
      <c r="D34" s="156"/>
      <c r="E34" s="156"/>
      <c r="F34" s="156"/>
      <c r="G34" s="156"/>
      <c r="H34" s="156"/>
      <c r="I34" s="156"/>
      <c r="J34" s="156"/>
      <c r="K34" s="156"/>
      <c r="L34" s="156"/>
      <c r="M34" s="156"/>
      <c r="N34" s="156"/>
      <c r="O34" s="708"/>
      <c r="P34" s="249"/>
    </row>
    <row r="35" spans="1:16">
      <c r="A35" s="704"/>
      <c r="B35" s="253" t="s">
        <v>83</v>
      </c>
      <c r="C35" s="91">
        <f t="shared" ref="C35:N35" si="12">C34*C33</f>
        <v>0</v>
      </c>
      <c r="D35" s="91">
        <f t="shared" si="12"/>
        <v>0</v>
      </c>
      <c r="E35" s="91">
        <f t="shared" si="12"/>
        <v>0</v>
      </c>
      <c r="F35" s="91">
        <f t="shared" si="12"/>
        <v>0</v>
      </c>
      <c r="G35" s="91">
        <f t="shared" si="12"/>
        <v>0</v>
      </c>
      <c r="H35" s="91">
        <f t="shared" si="12"/>
        <v>0</v>
      </c>
      <c r="I35" s="91">
        <f t="shared" si="12"/>
        <v>0</v>
      </c>
      <c r="J35" s="91">
        <f t="shared" si="12"/>
        <v>0</v>
      </c>
      <c r="K35" s="91">
        <f t="shared" si="12"/>
        <v>0</v>
      </c>
      <c r="L35" s="91">
        <f t="shared" si="12"/>
        <v>0</v>
      </c>
      <c r="M35" s="91">
        <f t="shared" si="12"/>
        <v>0</v>
      </c>
      <c r="N35" s="91">
        <f t="shared" si="12"/>
        <v>0</v>
      </c>
      <c r="O35" s="92">
        <f>SUM(C35:N35)</f>
        <v>0</v>
      </c>
      <c r="P35" s="249"/>
    </row>
    <row r="36" spans="1:16">
      <c r="A36" s="154" t="s">
        <v>89</v>
      </c>
      <c r="B36" s="50"/>
      <c r="C36" s="719"/>
      <c r="D36" s="720"/>
      <c r="E36" s="720"/>
      <c r="F36" s="720"/>
      <c r="G36" s="720"/>
      <c r="H36" s="720"/>
      <c r="I36" s="720"/>
      <c r="J36" s="720"/>
      <c r="K36" s="720"/>
      <c r="L36" s="720"/>
      <c r="M36" s="720"/>
      <c r="N36" s="721"/>
      <c r="O36" s="725"/>
      <c r="P36" s="249"/>
    </row>
    <row r="37" spans="1:16">
      <c r="A37" s="702"/>
      <c r="B37" s="50" t="s">
        <v>80</v>
      </c>
      <c r="C37" s="246"/>
      <c r="D37" s="246"/>
      <c r="E37" s="246"/>
      <c r="F37" s="246"/>
      <c r="G37" s="246"/>
      <c r="H37" s="246"/>
      <c r="I37" s="246"/>
      <c r="J37" s="246"/>
      <c r="K37" s="246"/>
      <c r="L37" s="246"/>
      <c r="M37" s="246"/>
      <c r="N37" s="246"/>
      <c r="O37" s="707"/>
      <c r="P37" s="249"/>
    </row>
    <row r="38" spans="1:16">
      <c r="A38" s="703"/>
      <c r="B38" s="253" t="s">
        <v>81</v>
      </c>
      <c r="C38" s="247">
        <f>C37*4.3</f>
        <v>0</v>
      </c>
      <c r="D38" s="247">
        <f>D37*4.36</f>
        <v>0</v>
      </c>
      <c r="E38" s="247">
        <f t="shared" ref="E38:L38" si="13">E37*4.3</f>
        <v>0</v>
      </c>
      <c r="F38" s="247">
        <f>F37*4.36</f>
        <v>0</v>
      </c>
      <c r="G38" s="247">
        <f>G37*4.36</f>
        <v>0</v>
      </c>
      <c r="H38" s="247">
        <f>H37*4.28</f>
        <v>0</v>
      </c>
      <c r="I38" s="247">
        <f>I37*4.36</f>
        <v>0</v>
      </c>
      <c r="J38" s="247">
        <f t="shared" si="13"/>
        <v>0</v>
      </c>
      <c r="K38" s="247">
        <f>K37*4.36</f>
        <v>0</v>
      </c>
      <c r="L38" s="247">
        <f t="shared" si="13"/>
        <v>0</v>
      </c>
      <c r="M38" s="247">
        <f>M37*4.36</f>
        <v>0</v>
      </c>
      <c r="N38" s="247">
        <f>N37*4.36</f>
        <v>0</v>
      </c>
      <c r="O38" s="707"/>
      <c r="P38" s="249"/>
    </row>
    <row r="39" spans="1:16">
      <c r="A39" s="703"/>
      <c r="B39" s="50" t="s">
        <v>82</v>
      </c>
      <c r="C39" s="156"/>
      <c r="D39" s="156"/>
      <c r="E39" s="156"/>
      <c r="F39" s="156"/>
      <c r="G39" s="156"/>
      <c r="H39" s="156"/>
      <c r="I39" s="156"/>
      <c r="J39" s="156"/>
      <c r="K39" s="156"/>
      <c r="L39" s="156"/>
      <c r="M39" s="156"/>
      <c r="N39" s="156"/>
      <c r="O39" s="708"/>
      <c r="P39" s="249"/>
    </row>
    <row r="40" spans="1:16">
      <c r="A40" s="704"/>
      <c r="B40" s="253" t="s">
        <v>83</v>
      </c>
      <c r="C40" s="91">
        <f t="shared" ref="C40:N40" si="14">C39*C38</f>
        <v>0</v>
      </c>
      <c r="D40" s="91">
        <f t="shared" si="14"/>
        <v>0</v>
      </c>
      <c r="E40" s="91">
        <f t="shared" si="14"/>
        <v>0</v>
      </c>
      <c r="F40" s="91">
        <f t="shared" si="14"/>
        <v>0</v>
      </c>
      <c r="G40" s="91">
        <f t="shared" si="14"/>
        <v>0</v>
      </c>
      <c r="H40" s="91">
        <f t="shared" si="14"/>
        <v>0</v>
      </c>
      <c r="I40" s="91">
        <f t="shared" si="14"/>
        <v>0</v>
      </c>
      <c r="J40" s="91">
        <f t="shared" si="14"/>
        <v>0</v>
      </c>
      <c r="K40" s="91">
        <f t="shared" si="14"/>
        <v>0</v>
      </c>
      <c r="L40" s="91">
        <f t="shared" si="14"/>
        <v>0</v>
      </c>
      <c r="M40" s="91">
        <f t="shared" si="14"/>
        <v>0</v>
      </c>
      <c r="N40" s="91">
        <f t="shared" si="14"/>
        <v>0</v>
      </c>
      <c r="O40" s="92">
        <f>SUM(C40:N40)</f>
        <v>0</v>
      </c>
      <c r="P40" s="249"/>
    </row>
    <row r="41" spans="1:16">
      <c r="A41" s="154" t="s">
        <v>90</v>
      </c>
      <c r="B41" s="50"/>
      <c r="C41" s="719"/>
      <c r="D41" s="720"/>
      <c r="E41" s="720"/>
      <c r="F41" s="720"/>
      <c r="G41" s="720"/>
      <c r="H41" s="720"/>
      <c r="I41" s="720"/>
      <c r="J41" s="720"/>
      <c r="K41" s="720"/>
      <c r="L41" s="720"/>
      <c r="M41" s="720"/>
      <c r="N41" s="721"/>
      <c r="O41" s="725"/>
      <c r="P41" s="249"/>
    </row>
    <row r="42" spans="1:16">
      <c r="A42" s="702"/>
      <c r="B42" s="50" t="s">
        <v>80</v>
      </c>
      <c r="C42" s="246"/>
      <c r="D42" s="246"/>
      <c r="E42" s="246"/>
      <c r="F42" s="246"/>
      <c r="G42" s="246"/>
      <c r="H42" s="246"/>
      <c r="I42" s="246"/>
      <c r="J42" s="246"/>
      <c r="K42" s="246"/>
      <c r="L42" s="246"/>
      <c r="M42" s="246"/>
      <c r="N42" s="246"/>
      <c r="O42" s="707"/>
      <c r="P42" s="249"/>
    </row>
    <row r="43" spans="1:16">
      <c r="A43" s="703"/>
      <c r="B43" s="253" t="s">
        <v>81</v>
      </c>
      <c r="C43" s="247">
        <f>C42*4.3</f>
        <v>0</v>
      </c>
      <c r="D43" s="247">
        <f>D42*4.36</f>
        <v>0</v>
      </c>
      <c r="E43" s="247">
        <f t="shared" ref="E43:L43" si="15">E42*4.3</f>
        <v>0</v>
      </c>
      <c r="F43" s="247">
        <f>F42*4.36</f>
        <v>0</v>
      </c>
      <c r="G43" s="247">
        <f>G42*4.36</f>
        <v>0</v>
      </c>
      <c r="H43" s="247">
        <f>H42*4.28</f>
        <v>0</v>
      </c>
      <c r="I43" s="247">
        <f>I42*4.36</f>
        <v>0</v>
      </c>
      <c r="J43" s="247">
        <f t="shared" si="15"/>
        <v>0</v>
      </c>
      <c r="K43" s="247">
        <f>K42*4.36</f>
        <v>0</v>
      </c>
      <c r="L43" s="247">
        <f t="shared" si="15"/>
        <v>0</v>
      </c>
      <c r="M43" s="247">
        <f>M42*4.36</f>
        <v>0</v>
      </c>
      <c r="N43" s="247">
        <f>N42*4.36</f>
        <v>0</v>
      </c>
      <c r="O43" s="707"/>
      <c r="P43" s="249"/>
    </row>
    <row r="44" spans="1:16">
      <c r="A44" s="703"/>
      <c r="B44" s="50" t="s">
        <v>82</v>
      </c>
      <c r="C44" s="156"/>
      <c r="D44" s="156"/>
      <c r="E44" s="156"/>
      <c r="F44" s="156"/>
      <c r="G44" s="156"/>
      <c r="H44" s="156"/>
      <c r="I44" s="156"/>
      <c r="J44" s="156"/>
      <c r="K44" s="156"/>
      <c r="L44" s="156"/>
      <c r="M44" s="156"/>
      <c r="N44" s="156"/>
      <c r="O44" s="708"/>
      <c r="P44" s="249"/>
    </row>
    <row r="45" spans="1:16">
      <c r="A45" s="704"/>
      <c r="B45" s="253" t="s">
        <v>83</v>
      </c>
      <c r="C45" s="91">
        <f t="shared" ref="C45:N45" si="16">C44*C43</f>
        <v>0</v>
      </c>
      <c r="D45" s="91">
        <f t="shared" si="16"/>
        <v>0</v>
      </c>
      <c r="E45" s="91">
        <f t="shared" si="16"/>
        <v>0</v>
      </c>
      <c r="F45" s="91">
        <f t="shared" si="16"/>
        <v>0</v>
      </c>
      <c r="G45" s="91">
        <f t="shared" si="16"/>
        <v>0</v>
      </c>
      <c r="H45" s="91">
        <f t="shared" si="16"/>
        <v>0</v>
      </c>
      <c r="I45" s="91">
        <f t="shared" si="16"/>
        <v>0</v>
      </c>
      <c r="J45" s="91">
        <f t="shared" si="16"/>
        <v>0</v>
      </c>
      <c r="K45" s="91">
        <f t="shared" si="16"/>
        <v>0</v>
      </c>
      <c r="L45" s="91">
        <f t="shared" si="16"/>
        <v>0</v>
      </c>
      <c r="M45" s="91">
        <f t="shared" si="16"/>
        <v>0</v>
      </c>
      <c r="N45" s="91">
        <f t="shared" si="16"/>
        <v>0</v>
      </c>
      <c r="O45" s="92">
        <f>SUM(C45:N45)</f>
        <v>0</v>
      </c>
      <c r="P45" s="249"/>
    </row>
    <row r="46" spans="1:16" ht="13.8" thickBot="1">
      <c r="A46" s="250"/>
      <c r="B46" s="251"/>
      <c r="C46" s="722"/>
      <c r="D46" s="723"/>
      <c r="E46" s="723"/>
      <c r="F46" s="723"/>
      <c r="G46" s="723"/>
      <c r="H46" s="723"/>
      <c r="I46" s="723"/>
      <c r="J46" s="723"/>
      <c r="K46" s="723"/>
      <c r="L46" s="723"/>
      <c r="M46" s="723"/>
      <c r="N46" s="724"/>
      <c r="O46" s="252"/>
      <c r="P46" s="249"/>
    </row>
    <row r="47" spans="1:16" ht="13.8" thickBot="1">
      <c r="A47" s="34" t="s">
        <v>91</v>
      </c>
      <c r="B47" s="35"/>
      <c r="C47" s="36">
        <f t="shared" ref="C47:N47" si="17">C8+C13+C18+C23+C28+C33+C38+C43</f>
        <v>0</v>
      </c>
      <c r="D47" s="36">
        <f t="shared" si="17"/>
        <v>0</v>
      </c>
      <c r="E47" s="36">
        <f t="shared" si="17"/>
        <v>0</v>
      </c>
      <c r="F47" s="36">
        <f t="shared" si="17"/>
        <v>0</v>
      </c>
      <c r="G47" s="36">
        <f t="shared" si="17"/>
        <v>0</v>
      </c>
      <c r="H47" s="36">
        <f t="shared" si="17"/>
        <v>0</v>
      </c>
      <c r="I47" s="36">
        <f t="shared" si="17"/>
        <v>0</v>
      </c>
      <c r="J47" s="36">
        <f t="shared" si="17"/>
        <v>0</v>
      </c>
      <c r="K47" s="36">
        <f t="shared" si="17"/>
        <v>0</v>
      </c>
      <c r="L47" s="36">
        <f t="shared" si="17"/>
        <v>0</v>
      </c>
      <c r="M47" s="36">
        <f t="shared" si="17"/>
        <v>0</v>
      </c>
      <c r="N47" s="36">
        <f t="shared" si="17"/>
        <v>0</v>
      </c>
      <c r="O47" s="77">
        <f>SUM(C47:N47)</f>
        <v>0</v>
      </c>
      <c r="P47" s="249"/>
    </row>
    <row r="48" spans="1:16" s="33" customFormat="1" ht="13.8" thickBot="1">
      <c r="A48" s="34" t="s">
        <v>92</v>
      </c>
      <c r="B48" s="37"/>
      <c r="C48" s="85">
        <f>C10+C15+C20+C25+C30+C35+C40+C45</f>
        <v>0</v>
      </c>
      <c r="D48" s="85">
        <f t="shared" ref="D48:N48" si="18">D10+D15+D20+D25+D30+D35+D40+D45</f>
        <v>0</v>
      </c>
      <c r="E48" s="85">
        <f t="shared" si="18"/>
        <v>0</v>
      </c>
      <c r="F48" s="85">
        <f t="shared" si="18"/>
        <v>0</v>
      </c>
      <c r="G48" s="85">
        <f t="shared" si="18"/>
        <v>0</v>
      </c>
      <c r="H48" s="85">
        <f t="shared" si="18"/>
        <v>0</v>
      </c>
      <c r="I48" s="85">
        <f t="shared" si="18"/>
        <v>0</v>
      </c>
      <c r="J48" s="85">
        <f t="shared" si="18"/>
        <v>0</v>
      </c>
      <c r="K48" s="85">
        <f t="shared" si="18"/>
        <v>0</v>
      </c>
      <c r="L48" s="85">
        <f t="shared" si="18"/>
        <v>0</v>
      </c>
      <c r="M48" s="85">
        <f t="shared" si="18"/>
        <v>0</v>
      </c>
      <c r="N48" s="85">
        <f t="shared" si="18"/>
        <v>0</v>
      </c>
      <c r="O48" s="87">
        <f>SUM(C48:N48)</f>
        <v>0</v>
      </c>
      <c r="P48" s="88">
        <f>O10+O15+O20+O25+O30+O35+O40+O45</f>
        <v>0</v>
      </c>
    </row>
    <row r="49" spans="1:16" ht="13.8" thickBot="1">
      <c r="A49" s="717"/>
      <c r="B49" s="718"/>
      <c r="C49" s="718"/>
      <c r="D49" s="718"/>
      <c r="E49" s="718"/>
      <c r="F49" s="718"/>
      <c r="G49" s="718"/>
      <c r="H49" s="718"/>
      <c r="I49" s="718"/>
      <c r="J49" s="718"/>
      <c r="K49" s="718"/>
      <c r="L49" s="718"/>
      <c r="M49" s="718"/>
      <c r="N49" s="718"/>
      <c r="O49" s="718"/>
      <c r="P49" s="242"/>
    </row>
    <row r="50" spans="1:16">
      <c r="A50" s="78" t="s">
        <v>93</v>
      </c>
      <c r="B50" s="79" t="s">
        <v>94</v>
      </c>
      <c r="C50" s="89">
        <f>C48*0.062</f>
        <v>0</v>
      </c>
      <c r="D50" s="89">
        <f>D48*0.062</f>
        <v>0</v>
      </c>
      <c r="E50" s="89">
        <f t="shared" ref="E50:N50" si="19">E48*0.062</f>
        <v>0</v>
      </c>
      <c r="F50" s="89">
        <f t="shared" si="19"/>
        <v>0</v>
      </c>
      <c r="G50" s="89">
        <f t="shared" si="19"/>
        <v>0</v>
      </c>
      <c r="H50" s="89">
        <f t="shared" si="19"/>
        <v>0</v>
      </c>
      <c r="I50" s="89">
        <f t="shared" si="19"/>
        <v>0</v>
      </c>
      <c r="J50" s="89">
        <f t="shared" si="19"/>
        <v>0</v>
      </c>
      <c r="K50" s="89">
        <f t="shared" si="19"/>
        <v>0</v>
      </c>
      <c r="L50" s="89">
        <f t="shared" si="19"/>
        <v>0</v>
      </c>
      <c r="M50" s="89">
        <f t="shared" si="19"/>
        <v>0</v>
      </c>
      <c r="N50" s="89">
        <f t="shared" si="19"/>
        <v>0</v>
      </c>
      <c r="O50" s="90">
        <f>SUM(C50:N50)</f>
        <v>0</v>
      </c>
      <c r="P50" s="242"/>
    </row>
    <row r="51" spans="1:16">
      <c r="A51" s="80" t="s">
        <v>95</v>
      </c>
      <c r="B51" s="50" t="s">
        <v>96</v>
      </c>
      <c r="C51" s="91">
        <f>C48*0.0145</f>
        <v>0</v>
      </c>
      <c r="D51" s="91">
        <f t="shared" ref="D51:N51" si="20">D48*0.0145</f>
        <v>0</v>
      </c>
      <c r="E51" s="91">
        <f t="shared" si="20"/>
        <v>0</v>
      </c>
      <c r="F51" s="91">
        <f t="shared" si="20"/>
        <v>0</v>
      </c>
      <c r="G51" s="91">
        <f t="shared" si="20"/>
        <v>0</v>
      </c>
      <c r="H51" s="91">
        <f t="shared" si="20"/>
        <v>0</v>
      </c>
      <c r="I51" s="91">
        <f t="shared" si="20"/>
        <v>0</v>
      </c>
      <c r="J51" s="91">
        <f t="shared" si="20"/>
        <v>0</v>
      </c>
      <c r="K51" s="91">
        <f t="shared" si="20"/>
        <v>0</v>
      </c>
      <c r="L51" s="91">
        <f t="shared" si="20"/>
        <v>0</v>
      </c>
      <c r="M51" s="91">
        <f t="shared" si="20"/>
        <v>0</v>
      </c>
      <c r="N51" s="91">
        <f t="shared" si="20"/>
        <v>0</v>
      </c>
      <c r="O51" s="92">
        <f>SUM(C51:N51)</f>
        <v>0</v>
      </c>
      <c r="P51" s="242"/>
    </row>
    <row r="52" spans="1:16">
      <c r="A52" s="80" t="s">
        <v>97</v>
      </c>
      <c r="B52" s="50" t="s">
        <v>98</v>
      </c>
      <c r="C52" s="91">
        <f>C48*$B$55</f>
        <v>0</v>
      </c>
      <c r="D52" s="91">
        <f t="shared" ref="D52:N52" si="21">D48*$B$55</f>
        <v>0</v>
      </c>
      <c r="E52" s="91">
        <f t="shared" si="21"/>
        <v>0</v>
      </c>
      <c r="F52" s="91">
        <f t="shared" si="21"/>
        <v>0</v>
      </c>
      <c r="G52" s="91">
        <f t="shared" si="21"/>
        <v>0</v>
      </c>
      <c r="H52" s="91">
        <f t="shared" si="21"/>
        <v>0</v>
      </c>
      <c r="I52" s="91">
        <f t="shared" si="21"/>
        <v>0</v>
      </c>
      <c r="J52" s="91">
        <f t="shared" si="21"/>
        <v>0</v>
      </c>
      <c r="K52" s="91">
        <f t="shared" si="21"/>
        <v>0</v>
      </c>
      <c r="L52" s="91">
        <f t="shared" si="21"/>
        <v>0</v>
      </c>
      <c r="M52" s="91">
        <f t="shared" si="21"/>
        <v>0</v>
      </c>
      <c r="N52" s="91">
        <f t="shared" si="21"/>
        <v>0</v>
      </c>
      <c r="O52" s="92">
        <f>SUM(C52:N52)</f>
        <v>0</v>
      </c>
      <c r="P52" s="242"/>
    </row>
    <row r="53" spans="1:16">
      <c r="A53" s="80" t="s">
        <v>99</v>
      </c>
      <c r="B53" s="50" t="s">
        <v>100</v>
      </c>
      <c r="C53" s="91">
        <f>C48*0.008</f>
        <v>0</v>
      </c>
      <c r="D53" s="91">
        <f t="shared" ref="D53:N53" si="22">D48*0.008</f>
        <v>0</v>
      </c>
      <c r="E53" s="91">
        <f t="shared" si="22"/>
        <v>0</v>
      </c>
      <c r="F53" s="91">
        <f t="shared" si="22"/>
        <v>0</v>
      </c>
      <c r="G53" s="91">
        <f t="shared" si="22"/>
        <v>0</v>
      </c>
      <c r="H53" s="91">
        <f t="shared" si="22"/>
        <v>0</v>
      </c>
      <c r="I53" s="91">
        <f t="shared" si="22"/>
        <v>0</v>
      </c>
      <c r="J53" s="91">
        <f t="shared" si="22"/>
        <v>0</v>
      </c>
      <c r="K53" s="91">
        <f t="shared" si="22"/>
        <v>0</v>
      </c>
      <c r="L53" s="91">
        <f t="shared" si="22"/>
        <v>0</v>
      </c>
      <c r="M53" s="91">
        <f t="shared" si="22"/>
        <v>0</v>
      </c>
      <c r="N53" s="91">
        <f t="shared" si="22"/>
        <v>0</v>
      </c>
      <c r="O53" s="92">
        <f>SUM(C53:N53)</f>
        <v>0</v>
      </c>
      <c r="P53" s="242"/>
    </row>
    <row r="54" spans="1:16">
      <c r="A54" s="80" t="s">
        <v>101</v>
      </c>
      <c r="B54" s="50" t="s">
        <v>102</v>
      </c>
      <c r="C54" s="91">
        <f>C47*$B$56</f>
        <v>0</v>
      </c>
      <c r="D54" s="91">
        <f>D47*$B$56</f>
        <v>0</v>
      </c>
      <c r="E54" s="91">
        <f t="shared" ref="E54:N54" si="23">E47*$B$56</f>
        <v>0</v>
      </c>
      <c r="F54" s="91">
        <f t="shared" si="23"/>
        <v>0</v>
      </c>
      <c r="G54" s="91">
        <f t="shared" si="23"/>
        <v>0</v>
      </c>
      <c r="H54" s="91">
        <f t="shared" si="23"/>
        <v>0</v>
      </c>
      <c r="I54" s="91">
        <f t="shared" si="23"/>
        <v>0</v>
      </c>
      <c r="J54" s="91">
        <f t="shared" si="23"/>
        <v>0</v>
      </c>
      <c r="K54" s="91">
        <f t="shared" si="23"/>
        <v>0</v>
      </c>
      <c r="L54" s="91">
        <f t="shared" si="23"/>
        <v>0</v>
      </c>
      <c r="M54" s="91">
        <f t="shared" si="23"/>
        <v>0</v>
      </c>
      <c r="N54" s="91">
        <f t="shared" si="23"/>
        <v>0</v>
      </c>
      <c r="O54" s="92">
        <f>SUM(C54:N54)</f>
        <v>0</v>
      </c>
      <c r="P54" s="242"/>
    </row>
    <row r="55" spans="1:16">
      <c r="A55" s="81" t="s">
        <v>103</v>
      </c>
      <c r="B55" s="157">
        <v>1.43E-2</v>
      </c>
      <c r="C55" s="93"/>
      <c r="D55" s="93"/>
      <c r="E55" s="93"/>
      <c r="F55" s="93"/>
      <c r="G55" s="93"/>
      <c r="H55" s="93"/>
      <c r="I55" s="93"/>
      <c r="J55" s="93"/>
      <c r="K55" s="93"/>
      <c r="L55" s="93"/>
      <c r="M55" s="93"/>
      <c r="N55" s="93"/>
      <c r="O55" s="94"/>
      <c r="P55" s="242"/>
    </row>
    <row r="56" spans="1:16" ht="13.8" thickBot="1">
      <c r="A56" s="81" t="s">
        <v>104</v>
      </c>
      <c r="B56" s="158">
        <v>0.68</v>
      </c>
      <c r="C56" s="93"/>
      <c r="D56" s="93"/>
      <c r="E56" s="93"/>
      <c r="F56" s="93"/>
      <c r="G56" s="93"/>
      <c r="H56" s="93"/>
      <c r="I56" s="93"/>
      <c r="J56" s="93"/>
      <c r="K56" s="93"/>
      <c r="L56" s="93"/>
      <c r="M56" s="93"/>
      <c r="N56" s="93"/>
      <c r="O56" s="94"/>
      <c r="P56" s="242"/>
    </row>
    <row r="57" spans="1:16" ht="13.8" thickBot="1">
      <c r="A57" s="34" t="s">
        <v>105</v>
      </c>
      <c r="B57" s="35"/>
      <c r="C57" s="95">
        <f>SUM(C50:C56)</f>
        <v>0</v>
      </c>
      <c r="D57" s="95">
        <f t="shared" ref="D57:N57" si="24">SUM(D50:D56)</f>
        <v>0</v>
      </c>
      <c r="E57" s="95">
        <f t="shared" si="24"/>
        <v>0</v>
      </c>
      <c r="F57" s="95">
        <f t="shared" si="24"/>
        <v>0</v>
      </c>
      <c r="G57" s="95">
        <f t="shared" si="24"/>
        <v>0</v>
      </c>
      <c r="H57" s="95">
        <f t="shared" si="24"/>
        <v>0</v>
      </c>
      <c r="I57" s="95">
        <f t="shared" si="24"/>
        <v>0</v>
      </c>
      <c r="J57" s="95">
        <f t="shared" si="24"/>
        <v>0</v>
      </c>
      <c r="K57" s="95">
        <f t="shared" si="24"/>
        <v>0</v>
      </c>
      <c r="L57" s="95">
        <f t="shared" si="24"/>
        <v>0</v>
      </c>
      <c r="M57" s="95">
        <f t="shared" si="24"/>
        <v>0</v>
      </c>
      <c r="N57" s="95">
        <f t="shared" si="24"/>
        <v>0</v>
      </c>
      <c r="O57" s="86">
        <f>SUM(C57:N57)</f>
        <v>0</v>
      </c>
      <c r="P57" s="242"/>
    </row>
    <row r="58" spans="1:16" ht="13.8" thickBot="1">
      <c r="A58" s="82" t="s">
        <v>106</v>
      </c>
      <c r="B58" s="83"/>
      <c r="C58" s="96">
        <f>C48+C57</f>
        <v>0</v>
      </c>
      <c r="D58" s="96">
        <f t="shared" ref="D58:O58" si="25">D48+D57</f>
        <v>0</v>
      </c>
      <c r="E58" s="96">
        <f t="shared" si="25"/>
        <v>0</v>
      </c>
      <c r="F58" s="96">
        <f t="shared" si="25"/>
        <v>0</v>
      </c>
      <c r="G58" s="96">
        <f t="shared" si="25"/>
        <v>0</v>
      </c>
      <c r="H58" s="96">
        <f t="shared" si="25"/>
        <v>0</v>
      </c>
      <c r="I58" s="96">
        <f t="shared" si="25"/>
        <v>0</v>
      </c>
      <c r="J58" s="96">
        <f t="shared" si="25"/>
        <v>0</v>
      </c>
      <c r="K58" s="96">
        <f t="shared" si="25"/>
        <v>0</v>
      </c>
      <c r="L58" s="96">
        <f t="shared" si="25"/>
        <v>0</v>
      </c>
      <c r="M58" s="96">
        <f t="shared" si="25"/>
        <v>0</v>
      </c>
      <c r="N58" s="96">
        <f t="shared" si="25"/>
        <v>0</v>
      </c>
      <c r="O58" s="97">
        <f t="shared" si="25"/>
        <v>0</v>
      </c>
      <c r="P58" s="242"/>
    </row>
  </sheetData>
  <sheetProtection algorithmName="SHA-512" hashValue="ahPLQA0Hf0L4lhTlKXMgJ9yc/8whTW5ujcT2fLjK3SL/2VtcOkkXWUwbY5Dw91DZVVwpI+9gkZ8clbvZcqnhNQ==" saltValue="GIGD2SXLWgBwsN28J/pJSg==" spinCount="100000" sheet="1" formatColumns="0" formatRows="0" selectLockedCells="1"/>
  <mergeCells count="26">
    <mergeCell ref="A49:O49"/>
    <mergeCell ref="C21:N21"/>
    <mergeCell ref="C26:N26"/>
    <mergeCell ref="C31:N31"/>
    <mergeCell ref="C36:N36"/>
    <mergeCell ref="C41:N41"/>
    <mergeCell ref="C46:N46"/>
    <mergeCell ref="O21:O24"/>
    <mergeCell ref="O26:O29"/>
    <mergeCell ref="O31:O34"/>
    <mergeCell ref="O36:O39"/>
    <mergeCell ref="O41:O44"/>
    <mergeCell ref="A22:A25"/>
    <mergeCell ref="A27:A30"/>
    <mergeCell ref="A32:A35"/>
    <mergeCell ref="A37:A40"/>
    <mergeCell ref="A42:A45"/>
    <mergeCell ref="A12:A15"/>
    <mergeCell ref="O11:O14"/>
    <mergeCell ref="C6:N6"/>
    <mergeCell ref="C11:N11"/>
    <mergeCell ref="A17:A20"/>
    <mergeCell ref="C16:N16"/>
    <mergeCell ref="O16:O19"/>
    <mergeCell ref="O6:O9"/>
    <mergeCell ref="A7:A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2"/>
  <sheetViews>
    <sheetView showGridLines="0" zoomScaleNormal="100" workbookViewId="0">
      <selection activeCell="E48" sqref="E48"/>
    </sheetView>
  </sheetViews>
  <sheetFormatPr defaultColWidth="17.33203125" defaultRowHeight="15" customHeight="1"/>
  <cols>
    <col min="1" max="1" width="33.5546875" customWidth="1"/>
    <col min="2" max="2" width="16.6640625" customWidth="1"/>
    <col min="3" max="3" width="15.44140625" customWidth="1"/>
    <col min="4" max="4" width="11" customWidth="1"/>
    <col min="5" max="5" width="13.88671875" customWidth="1"/>
    <col min="6" max="6" width="11.88671875" customWidth="1"/>
    <col min="7" max="7" width="12.6640625" customWidth="1"/>
    <col min="8" max="8" width="12.109375" customWidth="1"/>
    <col min="9" max="10" width="13" customWidth="1"/>
    <col min="11" max="11" width="11.6640625" customWidth="1"/>
    <col min="12" max="12" width="12.5546875" customWidth="1"/>
    <col min="13" max="13" width="13.88671875" customWidth="1"/>
    <col min="14" max="16" width="18.44140625" customWidth="1"/>
    <col min="17" max="17" width="10" customWidth="1"/>
    <col min="18" max="26" width="9.109375" customWidth="1"/>
    <col min="27" max="28" width="8.6640625" customWidth="1"/>
  </cols>
  <sheetData>
    <row r="1" spans="1:23" ht="22.8">
      <c r="A1" s="255" t="s">
        <v>107</v>
      </c>
      <c r="B1" s="327"/>
      <c r="C1" s="257"/>
      <c r="D1" s="116"/>
      <c r="E1" s="332"/>
      <c r="F1" s="327"/>
      <c r="G1" s="327"/>
      <c r="H1" s="327"/>
      <c r="I1" s="327"/>
      <c r="J1" s="327"/>
      <c r="K1" s="327"/>
      <c r="L1" s="327"/>
      <c r="M1" s="327"/>
      <c r="N1" s="327"/>
      <c r="O1" s="327"/>
      <c r="P1" s="327"/>
      <c r="Q1" s="333"/>
      <c r="R1" s="116"/>
      <c r="S1" s="116"/>
      <c r="T1" s="116"/>
      <c r="U1" s="116"/>
      <c r="V1" s="116"/>
    </row>
    <row r="2" spans="1:23" ht="16.2" customHeight="1">
      <c r="A2" s="255"/>
      <c r="B2" s="327"/>
      <c r="C2" s="256"/>
      <c r="D2" s="118" t="s">
        <v>108</v>
      </c>
      <c r="E2" s="327"/>
      <c r="F2" s="327"/>
      <c r="G2" s="327"/>
      <c r="H2" s="327"/>
      <c r="I2" s="327"/>
      <c r="J2" s="327"/>
      <c r="K2" s="327"/>
      <c r="L2" s="327"/>
      <c r="M2" s="327"/>
      <c r="N2" s="327"/>
      <c r="O2" s="327"/>
      <c r="P2" s="327"/>
      <c r="Q2" s="333"/>
      <c r="R2" s="116"/>
      <c r="S2" s="116"/>
      <c r="T2" s="116"/>
      <c r="U2" s="116"/>
      <c r="V2" s="116"/>
    </row>
    <row r="3" spans="1:23" ht="15.6" customHeight="1">
      <c r="A3" s="255"/>
      <c r="B3" s="327"/>
      <c r="C3" s="210"/>
      <c r="D3" s="211" t="s">
        <v>58</v>
      </c>
      <c r="E3" s="116"/>
      <c r="F3" s="116"/>
      <c r="G3" s="116"/>
      <c r="H3" s="116"/>
      <c r="I3" s="116"/>
      <c r="J3" s="116"/>
      <c r="K3" s="116"/>
      <c r="L3" s="116"/>
      <c r="M3" s="116"/>
      <c r="N3" s="116"/>
      <c r="O3" s="116"/>
      <c r="P3" s="116"/>
      <c r="Q3" s="333"/>
      <c r="R3" s="116"/>
      <c r="S3" s="116"/>
      <c r="T3" s="116"/>
      <c r="U3" s="116"/>
      <c r="V3" s="116"/>
    </row>
    <row r="4" spans="1:23" ht="15.75" customHeight="1" thickBot="1">
      <c r="A4" s="327"/>
      <c r="B4" s="327"/>
      <c r="C4" s="116"/>
      <c r="D4" s="116"/>
      <c r="E4" s="327"/>
      <c r="F4" s="327"/>
      <c r="G4" s="333"/>
      <c r="H4" s="327"/>
      <c r="I4" s="327"/>
      <c r="J4" s="327"/>
      <c r="K4" s="327"/>
      <c r="L4" s="327"/>
      <c r="M4" s="327"/>
      <c r="N4" s="327"/>
      <c r="O4" s="327"/>
      <c r="P4" s="327"/>
      <c r="Q4" s="333"/>
      <c r="R4" s="116"/>
      <c r="S4" s="116"/>
      <c r="T4" s="116"/>
      <c r="U4" s="116"/>
      <c r="V4" s="116"/>
    </row>
    <row r="5" spans="1:23" ht="15.75" customHeight="1" thickBot="1">
      <c r="A5" s="258"/>
      <c r="B5" s="259">
        <f>'Projected Sales Forecast'!B9</f>
        <v>45413</v>
      </c>
      <c r="C5" s="260">
        <f>'Projected Sales Forecast'!C9</f>
        <v>45444</v>
      </c>
      <c r="D5" s="260">
        <f>'Projected Sales Forecast'!D9</f>
        <v>45474</v>
      </c>
      <c r="E5" s="260">
        <f>'Projected Sales Forecast'!E9</f>
        <v>45505</v>
      </c>
      <c r="F5" s="260">
        <f>'Projected Sales Forecast'!F9</f>
        <v>45536</v>
      </c>
      <c r="G5" s="260">
        <f>'Projected Sales Forecast'!G9</f>
        <v>45566</v>
      </c>
      <c r="H5" s="260">
        <f>'Projected Sales Forecast'!H9</f>
        <v>45597</v>
      </c>
      <c r="I5" s="260">
        <f>'Projected Sales Forecast'!I9</f>
        <v>45627</v>
      </c>
      <c r="J5" s="260">
        <f>'Projected Sales Forecast'!J9</f>
        <v>45658</v>
      </c>
      <c r="K5" s="260">
        <f>'Projected Sales Forecast'!K9</f>
        <v>45689</v>
      </c>
      <c r="L5" s="260">
        <f>'Projected Sales Forecast'!L9</f>
        <v>45717</v>
      </c>
      <c r="M5" s="261">
        <f>'Projected Sales Forecast'!M9</f>
        <v>45748</v>
      </c>
      <c r="N5" s="262" t="s">
        <v>109</v>
      </c>
      <c r="O5" s="262" t="s">
        <v>110</v>
      </c>
      <c r="P5" s="262" t="s">
        <v>111</v>
      </c>
      <c r="Q5" s="729" t="s">
        <v>112</v>
      </c>
      <c r="R5" s="730"/>
      <c r="S5" s="730"/>
      <c r="T5" s="730"/>
      <c r="U5" s="730"/>
      <c r="V5" s="730"/>
      <c r="W5" s="730"/>
    </row>
    <row r="6" spans="1:23" ht="13.95" customHeight="1">
      <c r="A6" s="263" t="s">
        <v>113</v>
      </c>
      <c r="B6" s="737"/>
      <c r="C6" s="738"/>
      <c r="D6" s="738"/>
      <c r="E6" s="738"/>
      <c r="F6" s="738"/>
      <c r="G6" s="738"/>
      <c r="H6" s="738"/>
      <c r="I6" s="738"/>
      <c r="J6" s="738"/>
      <c r="K6" s="738"/>
      <c r="L6" s="738"/>
      <c r="M6" s="738"/>
      <c r="N6" s="752"/>
      <c r="O6" s="753"/>
      <c r="P6" s="754"/>
      <c r="Q6" s="729"/>
      <c r="R6" s="730"/>
      <c r="S6" s="730"/>
      <c r="T6" s="730"/>
      <c r="U6" s="730"/>
      <c r="V6" s="730"/>
      <c r="W6" s="730"/>
    </row>
    <row r="7" spans="1:23" ht="13.95" customHeight="1">
      <c r="A7" s="339" t="str">
        <f>'Projected Sales Forecast'!A10</f>
        <v>Item/Product/Service #1</v>
      </c>
      <c r="B7" s="340">
        <f>'Projected Sales Forecast'!B12</f>
        <v>0</v>
      </c>
      <c r="C7" s="340">
        <f>'Projected Sales Forecast'!C12</f>
        <v>0</v>
      </c>
      <c r="D7" s="340">
        <f>'Projected Sales Forecast'!D12</f>
        <v>0</v>
      </c>
      <c r="E7" s="340">
        <f>'Projected Sales Forecast'!E12</f>
        <v>0</v>
      </c>
      <c r="F7" s="340">
        <f>'Projected Sales Forecast'!F12</f>
        <v>0</v>
      </c>
      <c r="G7" s="340">
        <f>'Projected Sales Forecast'!G12</f>
        <v>0</v>
      </c>
      <c r="H7" s="340">
        <f>'Projected Sales Forecast'!H12</f>
        <v>0</v>
      </c>
      <c r="I7" s="340">
        <f>'Projected Sales Forecast'!I12</f>
        <v>0</v>
      </c>
      <c r="J7" s="340">
        <f>'Projected Sales Forecast'!J12</f>
        <v>0</v>
      </c>
      <c r="K7" s="340">
        <f>'Projected Sales Forecast'!K12</f>
        <v>0</v>
      </c>
      <c r="L7" s="340">
        <f>'Projected Sales Forecast'!L12</f>
        <v>0</v>
      </c>
      <c r="M7" s="341">
        <f>'Projected Sales Forecast'!M12</f>
        <v>0</v>
      </c>
      <c r="N7" s="342">
        <f t="shared" ref="N7:N14" si="0">SUM(B7:M7)</f>
        <v>0</v>
      </c>
      <c r="O7" s="343"/>
      <c r="P7" s="343"/>
      <c r="Q7" s="729"/>
      <c r="R7" s="730"/>
      <c r="S7" s="730"/>
      <c r="T7" s="730"/>
      <c r="U7" s="730"/>
      <c r="V7" s="730"/>
      <c r="W7" s="730"/>
    </row>
    <row r="8" spans="1:23" ht="13.95" customHeight="1">
      <c r="A8" s="344" t="str">
        <f>'Projected Sales Forecast'!A14</f>
        <v>Item/Product/Service #2</v>
      </c>
      <c r="B8" s="345">
        <f>'Projected Sales Forecast'!B16</f>
        <v>0</v>
      </c>
      <c r="C8" s="345">
        <f>'Projected Sales Forecast'!C16</f>
        <v>0</v>
      </c>
      <c r="D8" s="345">
        <f>'Projected Sales Forecast'!D16</f>
        <v>0</v>
      </c>
      <c r="E8" s="345">
        <f>'Projected Sales Forecast'!E16</f>
        <v>0</v>
      </c>
      <c r="F8" s="345">
        <f>'Projected Sales Forecast'!F16</f>
        <v>0</v>
      </c>
      <c r="G8" s="345">
        <f>'Projected Sales Forecast'!G16</f>
        <v>0</v>
      </c>
      <c r="H8" s="345">
        <f>'Projected Sales Forecast'!H16</f>
        <v>0</v>
      </c>
      <c r="I8" s="345">
        <f>'Projected Sales Forecast'!I16</f>
        <v>0</v>
      </c>
      <c r="J8" s="345">
        <f>'Projected Sales Forecast'!J16</f>
        <v>0</v>
      </c>
      <c r="K8" s="345">
        <f>'Projected Sales Forecast'!K16</f>
        <v>0</v>
      </c>
      <c r="L8" s="345">
        <f>'Projected Sales Forecast'!L16</f>
        <v>0</v>
      </c>
      <c r="M8" s="346">
        <f>'Projected Sales Forecast'!M16</f>
        <v>0</v>
      </c>
      <c r="N8" s="342">
        <f t="shared" si="0"/>
        <v>0</v>
      </c>
      <c r="O8" s="343"/>
      <c r="P8" s="343"/>
      <c r="Q8" s="729"/>
      <c r="R8" s="730"/>
      <c r="S8" s="730"/>
      <c r="T8" s="730"/>
      <c r="U8" s="730"/>
      <c r="V8" s="730"/>
      <c r="W8" s="730"/>
    </row>
    <row r="9" spans="1:23" ht="13.95" customHeight="1">
      <c r="A9" s="344" t="str">
        <f>'Projected Sales Forecast'!A18</f>
        <v>Item/Product/Service #3</v>
      </c>
      <c r="B9" s="345">
        <f>'Projected Sales Forecast'!B20</f>
        <v>0</v>
      </c>
      <c r="C9" s="345">
        <f>'Projected Sales Forecast'!C20</f>
        <v>0</v>
      </c>
      <c r="D9" s="345">
        <f>'Projected Sales Forecast'!D20</f>
        <v>0</v>
      </c>
      <c r="E9" s="345">
        <f>'Projected Sales Forecast'!E20</f>
        <v>0</v>
      </c>
      <c r="F9" s="345">
        <f>'Projected Sales Forecast'!F20</f>
        <v>0</v>
      </c>
      <c r="G9" s="345">
        <f>'Projected Sales Forecast'!G20</f>
        <v>0</v>
      </c>
      <c r="H9" s="345">
        <f>'Projected Sales Forecast'!H20</f>
        <v>0</v>
      </c>
      <c r="I9" s="345">
        <f>'Projected Sales Forecast'!I20</f>
        <v>0</v>
      </c>
      <c r="J9" s="345">
        <f>'Projected Sales Forecast'!J20</f>
        <v>0</v>
      </c>
      <c r="K9" s="345">
        <f>'Projected Sales Forecast'!K20</f>
        <v>0</v>
      </c>
      <c r="L9" s="345">
        <f>'Projected Sales Forecast'!L20</f>
        <v>0</v>
      </c>
      <c r="M9" s="346">
        <f>'Projected Sales Forecast'!M20</f>
        <v>0</v>
      </c>
      <c r="N9" s="342">
        <f t="shared" si="0"/>
        <v>0</v>
      </c>
      <c r="O9" s="343"/>
      <c r="P9" s="343"/>
      <c r="Q9" s="327"/>
      <c r="R9" s="46"/>
      <c r="S9" s="46"/>
      <c r="T9" s="46"/>
      <c r="U9" s="46"/>
      <c r="V9" s="46"/>
    </row>
    <row r="10" spans="1:23" ht="13.95" customHeight="1">
      <c r="A10" s="344" t="str">
        <f>'Projected Sales Forecast'!A22</f>
        <v>Item/Product/Service #4</v>
      </c>
      <c r="B10" s="345">
        <f>'Projected Sales Forecast'!B24</f>
        <v>0</v>
      </c>
      <c r="C10" s="345">
        <f>'Projected Sales Forecast'!C24</f>
        <v>0</v>
      </c>
      <c r="D10" s="345">
        <f>'Projected Sales Forecast'!D24</f>
        <v>0</v>
      </c>
      <c r="E10" s="345">
        <f>'Projected Sales Forecast'!E24</f>
        <v>0</v>
      </c>
      <c r="F10" s="345">
        <f>'Projected Sales Forecast'!F24</f>
        <v>0</v>
      </c>
      <c r="G10" s="345">
        <f>'Projected Sales Forecast'!G24</f>
        <v>0</v>
      </c>
      <c r="H10" s="345">
        <f>'Projected Sales Forecast'!H24</f>
        <v>0</v>
      </c>
      <c r="I10" s="345">
        <f>'Projected Sales Forecast'!I24</f>
        <v>0</v>
      </c>
      <c r="J10" s="345">
        <f>'Projected Sales Forecast'!J24</f>
        <v>0</v>
      </c>
      <c r="K10" s="345">
        <f>'Projected Sales Forecast'!K24</f>
        <v>0</v>
      </c>
      <c r="L10" s="345">
        <f>'Projected Sales Forecast'!L24</f>
        <v>0</v>
      </c>
      <c r="M10" s="346">
        <f>'Projected Sales Forecast'!M24</f>
        <v>0</v>
      </c>
      <c r="N10" s="342">
        <f t="shared" si="0"/>
        <v>0</v>
      </c>
      <c r="O10" s="343"/>
      <c r="P10" s="343"/>
      <c r="Q10" s="327"/>
      <c r="R10" s="46"/>
      <c r="S10" s="46"/>
      <c r="T10" s="46"/>
      <c r="U10" s="46"/>
      <c r="V10" s="46"/>
    </row>
    <row r="11" spans="1:23" ht="13.95" customHeight="1">
      <c r="A11" s="344" t="str">
        <f>'Projected Sales Forecast'!A26</f>
        <v>Item/Product/Service #5</v>
      </c>
      <c r="B11" s="345">
        <f>'Projected Sales Forecast'!B28</f>
        <v>0</v>
      </c>
      <c r="C11" s="345">
        <f>'Projected Sales Forecast'!C28</f>
        <v>0</v>
      </c>
      <c r="D11" s="345">
        <f>'Projected Sales Forecast'!D28</f>
        <v>0</v>
      </c>
      <c r="E11" s="345">
        <f>'Projected Sales Forecast'!E28</f>
        <v>0</v>
      </c>
      <c r="F11" s="345">
        <f>'Projected Sales Forecast'!F28</f>
        <v>0</v>
      </c>
      <c r="G11" s="345">
        <f>'Projected Sales Forecast'!G28</f>
        <v>0</v>
      </c>
      <c r="H11" s="345">
        <f>'Projected Sales Forecast'!H28</f>
        <v>0</v>
      </c>
      <c r="I11" s="345">
        <f>'Projected Sales Forecast'!I28</f>
        <v>0</v>
      </c>
      <c r="J11" s="345">
        <f>'Projected Sales Forecast'!J28</f>
        <v>0</v>
      </c>
      <c r="K11" s="345">
        <f>'Projected Sales Forecast'!K28</f>
        <v>0</v>
      </c>
      <c r="L11" s="345">
        <f>'Projected Sales Forecast'!L28</f>
        <v>0</v>
      </c>
      <c r="M11" s="346">
        <f>'Projected Sales Forecast'!M28</f>
        <v>0</v>
      </c>
      <c r="N11" s="342">
        <f t="shared" si="0"/>
        <v>0</v>
      </c>
      <c r="O11" s="343"/>
      <c r="P11" s="343"/>
      <c r="Q11" s="327"/>
      <c r="R11" s="46"/>
      <c r="S11" s="46"/>
      <c r="T11" s="46"/>
      <c r="U11" s="46"/>
      <c r="V11" s="46"/>
    </row>
    <row r="12" spans="1:23" ht="13.95" customHeight="1">
      <c r="A12" s="344" t="str">
        <f>'Projected Sales Forecast'!A30</f>
        <v>Item/Product/Service #6</v>
      </c>
      <c r="B12" s="345">
        <f>'Projected Sales Forecast'!B32</f>
        <v>0</v>
      </c>
      <c r="C12" s="345">
        <f>'Projected Sales Forecast'!C32</f>
        <v>0</v>
      </c>
      <c r="D12" s="345">
        <f>'Projected Sales Forecast'!D32</f>
        <v>0</v>
      </c>
      <c r="E12" s="345">
        <f>'Projected Sales Forecast'!E32</f>
        <v>0</v>
      </c>
      <c r="F12" s="345">
        <f>'Projected Sales Forecast'!F32</f>
        <v>0</v>
      </c>
      <c r="G12" s="345">
        <f>'Projected Sales Forecast'!G32</f>
        <v>0</v>
      </c>
      <c r="H12" s="345">
        <f>'Projected Sales Forecast'!H32</f>
        <v>0</v>
      </c>
      <c r="I12" s="345">
        <f>'Projected Sales Forecast'!I32</f>
        <v>0</v>
      </c>
      <c r="J12" s="345">
        <f>'Projected Sales Forecast'!J32</f>
        <v>0</v>
      </c>
      <c r="K12" s="345">
        <f>'Projected Sales Forecast'!K32</f>
        <v>0</v>
      </c>
      <c r="L12" s="345">
        <f>'Projected Sales Forecast'!L32</f>
        <v>0</v>
      </c>
      <c r="M12" s="346">
        <f>'Projected Sales Forecast'!M32</f>
        <v>0</v>
      </c>
      <c r="N12" s="342">
        <f t="shared" si="0"/>
        <v>0</v>
      </c>
      <c r="O12" s="343"/>
      <c r="P12" s="343"/>
      <c r="Q12" s="327"/>
      <c r="R12" s="46"/>
      <c r="S12" s="46"/>
      <c r="T12" s="46"/>
      <c r="U12" s="46"/>
      <c r="V12" s="46"/>
    </row>
    <row r="13" spans="1:23" ht="13.95" customHeight="1">
      <c r="A13" s="344" t="str">
        <f>'Projected Sales Forecast'!A34</f>
        <v>Item/Product/Service #7</v>
      </c>
      <c r="B13" s="345">
        <f>'Projected Sales Forecast'!B36</f>
        <v>0</v>
      </c>
      <c r="C13" s="345">
        <f>'Projected Sales Forecast'!C36</f>
        <v>0</v>
      </c>
      <c r="D13" s="345">
        <f>'Projected Sales Forecast'!D36</f>
        <v>0</v>
      </c>
      <c r="E13" s="345">
        <f>'Projected Sales Forecast'!E36</f>
        <v>0</v>
      </c>
      <c r="F13" s="345">
        <f>'Projected Sales Forecast'!F36</f>
        <v>0</v>
      </c>
      <c r="G13" s="345">
        <f>'Projected Sales Forecast'!G36</f>
        <v>0</v>
      </c>
      <c r="H13" s="345">
        <f>'Projected Sales Forecast'!H36</f>
        <v>0</v>
      </c>
      <c r="I13" s="345">
        <f>'Projected Sales Forecast'!I36</f>
        <v>0</v>
      </c>
      <c r="J13" s="345">
        <f>'Projected Sales Forecast'!J36</f>
        <v>0</v>
      </c>
      <c r="K13" s="345">
        <f>'Projected Sales Forecast'!K36</f>
        <v>0</v>
      </c>
      <c r="L13" s="345">
        <f>'Projected Sales Forecast'!L36</f>
        <v>0</v>
      </c>
      <c r="M13" s="346">
        <f>'Projected Sales Forecast'!M36</f>
        <v>0</v>
      </c>
      <c r="N13" s="342">
        <f t="shared" si="0"/>
        <v>0</v>
      </c>
      <c r="O13" s="343"/>
      <c r="P13" s="343"/>
      <c r="Q13" s="327"/>
      <c r="R13" s="327"/>
      <c r="S13" s="327"/>
      <c r="T13" s="327"/>
      <c r="U13" s="327"/>
      <c r="V13" s="327"/>
    </row>
    <row r="14" spans="1:23" ht="13.95" customHeight="1" thickBot="1">
      <c r="A14" s="347"/>
      <c r="B14" s="345"/>
      <c r="C14" s="348"/>
      <c r="D14" s="348"/>
      <c r="E14" s="348"/>
      <c r="F14" s="348"/>
      <c r="G14" s="348"/>
      <c r="H14" s="348"/>
      <c r="I14" s="348"/>
      <c r="J14" s="348"/>
      <c r="K14" s="348"/>
      <c r="L14" s="348"/>
      <c r="M14" s="349"/>
      <c r="N14" s="342">
        <f t="shared" si="0"/>
        <v>0</v>
      </c>
      <c r="O14" s="350"/>
      <c r="P14" s="350"/>
      <c r="Q14" s="327"/>
      <c r="R14" s="327"/>
      <c r="S14" s="327"/>
      <c r="T14" s="327"/>
      <c r="U14" s="327"/>
      <c r="V14" s="327"/>
    </row>
    <row r="15" spans="1:23" ht="13.95" customHeight="1" thickBot="1">
      <c r="A15" s="329" t="s">
        <v>114</v>
      </c>
      <c r="B15" s="264">
        <f t="shared" ref="B15:M15" si="1">SUM(B7:B14)</f>
        <v>0</v>
      </c>
      <c r="C15" s="264">
        <f t="shared" si="1"/>
        <v>0</v>
      </c>
      <c r="D15" s="264">
        <f t="shared" si="1"/>
        <v>0</v>
      </c>
      <c r="E15" s="264">
        <f t="shared" si="1"/>
        <v>0</v>
      </c>
      <c r="F15" s="264">
        <f t="shared" si="1"/>
        <v>0</v>
      </c>
      <c r="G15" s="264">
        <f t="shared" si="1"/>
        <v>0</v>
      </c>
      <c r="H15" s="264">
        <f t="shared" si="1"/>
        <v>0</v>
      </c>
      <c r="I15" s="264">
        <f t="shared" si="1"/>
        <v>0</v>
      </c>
      <c r="J15" s="264">
        <f t="shared" si="1"/>
        <v>0</v>
      </c>
      <c r="K15" s="264">
        <f t="shared" si="1"/>
        <v>0</v>
      </c>
      <c r="L15" s="264">
        <f t="shared" si="1"/>
        <v>0</v>
      </c>
      <c r="M15" s="265">
        <f t="shared" si="1"/>
        <v>0</v>
      </c>
      <c r="N15" s="266">
        <f>SUM(B15:M15)</f>
        <v>0</v>
      </c>
      <c r="O15" s="267">
        <f>SUM(O7:O14)</f>
        <v>0</v>
      </c>
      <c r="P15" s="267">
        <f>SUM(P7:P14)</f>
        <v>0</v>
      </c>
      <c r="Q15" s="327"/>
      <c r="R15" s="327"/>
      <c r="S15" s="327"/>
      <c r="T15" s="327"/>
      <c r="U15" s="327"/>
      <c r="V15" s="327"/>
    </row>
    <row r="16" spans="1:23" ht="13.95" customHeight="1">
      <c r="A16" s="268" t="s">
        <v>115</v>
      </c>
      <c r="B16" s="739" t="s">
        <v>116</v>
      </c>
      <c r="C16" s="740"/>
      <c r="D16" s="740"/>
      <c r="E16" s="740"/>
      <c r="F16" s="740"/>
      <c r="G16" s="740"/>
      <c r="H16" s="740"/>
      <c r="I16" s="740"/>
      <c r="J16" s="740"/>
      <c r="K16" s="740"/>
      <c r="L16" s="740"/>
      <c r="M16" s="740"/>
      <c r="N16" s="741"/>
      <c r="O16" s="742"/>
      <c r="P16" s="743"/>
      <c r="Q16" s="327"/>
      <c r="R16" s="327"/>
      <c r="S16" s="327"/>
      <c r="T16" s="327"/>
      <c r="U16" s="327"/>
      <c r="V16" s="327"/>
    </row>
    <row r="17" spans="1:22" ht="13.95" customHeight="1">
      <c r="A17" s="339" t="str">
        <f t="shared" ref="A17:A24" si="2">A7</f>
        <v>Item/Product/Service #1</v>
      </c>
      <c r="B17" s="351">
        <f>'Cost of Goods Forecast '!B10</f>
        <v>0</v>
      </c>
      <c r="C17" s="351">
        <f>'Cost of Goods Forecast '!C10</f>
        <v>0</v>
      </c>
      <c r="D17" s="351">
        <f>'Cost of Goods Forecast '!D10</f>
        <v>0</v>
      </c>
      <c r="E17" s="351">
        <f>'Cost of Goods Forecast '!E10</f>
        <v>0</v>
      </c>
      <c r="F17" s="351">
        <f>'Cost of Goods Forecast '!F10</f>
        <v>0</v>
      </c>
      <c r="G17" s="351">
        <f>'Cost of Goods Forecast '!G10</f>
        <v>0</v>
      </c>
      <c r="H17" s="351">
        <f>'Cost of Goods Forecast '!H10</f>
        <v>0</v>
      </c>
      <c r="I17" s="351">
        <f>'Cost of Goods Forecast '!I10</f>
        <v>0</v>
      </c>
      <c r="J17" s="351">
        <f>'Cost of Goods Forecast '!J10</f>
        <v>0</v>
      </c>
      <c r="K17" s="351">
        <f>'Cost of Goods Forecast '!K10</f>
        <v>0</v>
      </c>
      <c r="L17" s="351">
        <f>'Cost of Goods Forecast '!L10</f>
        <v>0</v>
      </c>
      <c r="M17" s="352">
        <f>'Cost of Goods Forecast '!M10</f>
        <v>0</v>
      </c>
      <c r="N17" s="353">
        <f t="shared" ref="N17:N24" si="3">SUM(B17:M17)</f>
        <v>0</v>
      </c>
      <c r="O17" s="354"/>
      <c r="P17" s="354"/>
      <c r="Q17" s="327"/>
      <c r="R17" s="327"/>
      <c r="S17" s="327"/>
      <c r="T17" s="327"/>
      <c r="U17" s="327"/>
      <c r="V17" s="327"/>
    </row>
    <row r="18" spans="1:22" ht="13.95" customHeight="1">
      <c r="A18" s="339" t="str">
        <f t="shared" si="2"/>
        <v>Item/Product/Service #2</v>
      </c>
      <c r="B18" s="351">
        <f>'Cost of Goods Forecast '!B14</f>
        <v>0</v>
      </c>
      <c r="C18" s="351">
        <f>'Cost of Goods Forecast '!C14</f>
        <v>0</v>
      </c>
      <c r="D18" s="351">
        <f>'Cost of Goods Forecast '!D14</f>
        <v>0</v>
      </c>
      <c r="E18" s="351">
        <f>'Cost of Goods Forecast '!E14</f>
        <v>0</v>
      </c>
      <c r="F18" s="351">
        <f>'Cost of Goods Forecast '!F14</f>
        <v>0</v>
      </c>
      <c r="G18" s="351">
        <f>'Cost of Goods Forecast '!G14</f>
        <v>0</v>
      </c>
      <c r="H18" s="351">
        <f>'Cost of Goods Forecast '!H14</f>
        <v>0</v>
      </c>
      <c r="I18" s="351">
        <f>'Cost of Goods Forecast '!I14</f>
        <v>0</v>
      </c>
      <c r="J18" s="351">
        <f>'Cost of Goods Forecast '!J14</f>
        <v>0</v>
      </c>
      <c r="K18" s="351">
        <f>'Cost of Goods Forecast '!K14</f>
        <v>0</v>
      </c>
      <c r="L18" s="351">
        <f>'Cost of Goods Forecast '!L14</f>
        <v>0</v>
      </c>
      <c r="M18" s="352">
        <f>'Cost of Goods Forecast '!M14</f>
        <v>0</v>
      </c>
      <c r="N18" s="342">
        <f t="shared" si="3"/>
        <v>0</v>
      </c>
      <c r="O18" s="343"/>
      <c r="P18" s="343"/>
      <c r="Q18" s="327"/>
      <c r="R18" s="327"/>
      <c r="S18" s="327"/>
      <c r="T18" s="327"/>
      <c r="U18" s="327"/>
      <c r="V18" s="327"/>
    </row>
    <row r="19" spans="1:22" ht="13.95" customHeight="1">
      <c r="A19" s="339" t="str">
        <f t="shared" si="2"/>
        <v>Item/Product/Service #3</v>
      </c>
      <c r="B19" s="351">
        <f>'Cost of Goods Forecast '!B18</f>
        <v>0</v>
      </c>
      <c r="C19" s="351">
        <f>'Cost of Goods Forecast '!C18</f>
        <v>0</v>
      </c>
      <c r="D19" s="351">
        <f>'Cost of Goods Forecast '!D18</f>
        <v>0</v>
      </c>
      <c r="E19" s="351">
        <f>'Cost of Goods Forecast '!E18</f>
        <v>0</v>
      </c>
      <c r="F19" s="351">
        <f>'Cost of Goods Forecast '!F18</f>
        <v>0</v>
      </c>
      <c r="G19" s="351">
        <f>'Cost of Goods Forecast '!G18</f>
        <v>0</v>
      </c>
      <c r="H19" s="351">
        <f>'Cost of Goods Forecast '!H18</f>
        <v>0</v>
      </c>
      <c r="I19" s="351">
        <f>'Cost of Goods Forecast '!I18</f>
        <v>0</v>
      </c>
      <c r="J19" s="351">
        <f>'Cost of Goods Forecast '!J18</f>
        <v>0</v>
      </c>
      <c r="K19" s="351">
        <f>'Cost of Goods Forecast '!K18</f>
        <v>0</v>
      </c>
      <c r="L19" s="351">
        <f>'Cost of Goods Forecast '!L18</f>
        <v>0</v>
      </c>
      <c r="M19" s="352">
        <f>'Cost of Goods Forecast '!M18</f>
        <v>0</v>
      </c>
      <c r="N19" s="342">
        <f t="shared" si="3"/>
        <v>0</v>
      </c>
      <c r="O19" s="343"/>
      <c r="P19" s="343"/>
      <c r="Q19" s="327"/>
      <c r="R19" s="327"/>
      <c r="S19" s="327"/>
      <c r="T19" s="327"/>
      <c r="U19" s="327"/>
      <c r="V19" s="327"/>
    </row>
    <row r="20" spans="1:22" ht="13.95" customHeight="1">
      <c r="A20" s="339" t="str">
        <f t="shared" si="2"/>
        <v>Item/Product/Service #4</v>
      </c>
      <c r="B20" s="351">
        <f>'Cost of Goods Forecast '!B22</f>
        <v>0</v>
      </c>
      <c r="C20" s="351">
        <f>'Cost of Goods Forecast '!C22</f>
        <v>0</v>
      </c>
      <c r="D20" s="351">
        <f>'Cost of Goods Forecast '!D22</f>
        <v>0</v>
      </c>
      <c r="E20" s="351">
        <f>'Cost of Goods Forecast '!E22</f>
        <v>0</v>
      </c>
      <c r="F20" s="351">
        <f>'Cost of Goods Forecast '!F22</f>
        <v>0</v>
      </c>
      <c r="G20" s="351">
        <f>'Cost of Goods Forecast '!G22</f>
        <v>0</v>
      </c>
      <c r="H20" s="351">
        <f>'Cost of Goods Forecast '!H22</f>
        <v>0</v>
      </c>
      <c r="I20" s="351">
        <f>'Cost of Goods Forecast '!I22</f>
        <v>0</v>
      </c>
      <c r="J20" s="351">
        <f>'Cost of Goods Forecast '!J22</f>
        <v>0</v>
      </c>
      <c r="K20" s="351">
        <f>'Cost of Goods Forecast '!K22</f>
        <v>0</v>
      </c>
      <c r="L20" s="351">
        <f>'Cost of Goods Forecast '!L22</f>
        <v>0</v>
      </c>
      <c r="M20" s="352">
        <f>'Cost of Goods Forecast '!M22</f>
        <v>0</v>
      </c>
      <c r="N20" s="342">
        <f t="shared" si="3"/>
        <v>0</v>
      </c>
      <c r="O20" s="343"/>
      <c r="P20" s="343"/>
      <c r="Q20" s="327"/>
      <c r="R20" s="327"/>
      <c r="S20" s="327"/>
      <c r="T20" s="327"/>
      <c r="U20" s="327"/>
      <c r="V20" s="327"/>
    </row>
    <row r="21" spans="1:22" ht="13.95" customHeight="1">
      <c r="A21" s="339" t="str">
        <f t="shared" si="2"/>
        <v>Item/Product/Service #5</v>
      </c>
      <c r="B21" s="351">
        <f>'Cost of Goods Forecast '!B26</f>
        <v>0</v>
      </c>
      <c r="C21" s="351">
        <f>'Cost of Goods Forecast '!C26</f>
        <v>0</v>
      </c>
      <c r="D21" s="351">
        <f>'Cost of Goods Forecast '!D26</f>
        <v>0</v>
      </c>
      <c r="E21" s="351">
        <f>'Cost of Goods Forecast '!E26</f>
        <v>0</v>
      </c>
      <c r="F21" s="351">
        <f>'Cost of Goods Forecast '!F26</f>
        <v>0</v>
      </c>
      <c r="G21" s="351">
        <f>'Cost of Goods Forecast '!G26</f>
        <v>0</v>
      </c>
      <c r="H21" s="351">
        <f>'Cost of Goods Forecast '!H26</f>
        <v>0</v>
      </c>
      <c r="I21" s="351">
        <f>'Cost of Goods Forecast '!I26</f>
        <v>0</v>
      </c>
      <c r="J21" s="351">
        <f>'Cost of Goods Forecast '!J26</f>
        <v>0</v>
      </c>
      <c r="K21" s="351">
        <f>'Cost of Goods Forecast '!K26</f>
        <v>0</v>
      </c>
      <c r="L21" s="351">
        <f>'Cost of Goods Forecast '!L26</f>
        <v>0</v>
      </c>
      <c r="M21" s="352">
        <f>'Cost of Goods Forecast '!M26</f>
        <v>0</v>
      </c>
      <c r="N21" s="342">
        <f t="shared" si="3"/>
        <v>0</v>
      </c>
      <c r="O21" s="343"/>
      <c r="P21" s="343"/>
      <c r="Q21" s="327"/>
      <c r="R21" s="327"/>
      <c r="S21" s="327"/>
      <c r="T21" s="327"/>
      <c r="U21" s="327"/>
      <c r="V21" s="327"/>
    </row>
    <row r="22" spans="1:22" ht="13.95" customHeight="1">
      <c r="A22" s="339" t="str">
        <f t="shared" si="2"/>
        <v>Item/Product/Service #6</v>
      </c>
      <c r="B22" s="351">
        <f>'Cost of Goods Forecast '!B30</f>
        <v>0</v>
      </c>
      <c r="C22" s="351">
        <f>'Cost of Goods Forecast '!C30</f>
        <v>0</v>
      </c>
      <c r="D22" s="351">
        <f>'Cost of Goods Forecast '!D30</f>
        <v>0</v>
      </c>
      <c r="E22" s="351">
        <f>'Cost of Goods Forecast '!E30</f>
        <v>0</v>
      </c>
      <c r="F22" s="351">
        <f>'Cost of Goods Forecast '!F30</f>
        <v>0</v>
      </c>
      <c r="G22" s="351">
        <f>'Cost of Goods Forecast '!G30</f>
        <v>0</v>
      </c>
      <c r="H22" s="351">
        <f>'Cost of Goods Forecast '!H30</f>
        <v>0</v>
      </c>
      <c r="I22" s="351">
        <f>'Cost of Goods Forecast '!I30</f>
        <v>0</v>
      </c>
      <c r="J22" s="351">
        <f>'Cost of Goods Forecast '!J30</f>
        <v>0</v>
      </c>
      <c r="K22" s="351">
        <f>'Cost of Goods Forecast '!K30</f>
        <v>0</v>
      </c>
      <c r="L22" s="351">
        <f>'Cost of Goods Forecast '!L30</f>
        <v>0</v>
      </c>
      <c r="M22" s="352">
        <f>'Cost of Goods Forecast '!M30</f>
        <v>0</v>
      </c>
      <c r="N22" s="342">
        <f t="shared" si="3"/>
        <v>0</v>
      </c>
      <c r="O22" s="343"/>
      <c r="P22" s="343"/>
      <c r="Q22" s="327"/>
      <c r="R22" s="327"/>
      <c r="S22" s="327"/>
      <c r="T22" s="327"/>
      <c r="U22" s="327"/>
      <c r="V22" s="327"/>
    </row>
    <row r="23" spans="1:22" ht="13.95" customHeight="1">
      <c r="A23" s="339" t="str">
        <f t="shared" si="2"/>
        <v>Item/Product/Service #7</v>
      </c>
      <c r="B23" s="351">
        <f>'Cost of Goods Forecast '!B34</f>
        <v>0</v>
      </c>
      <c r="C23" s="351">
        <f>'Cost of Goods Forecast '!C34</f>
        <v>0</v>
      </c>
      <c r="D23" s="351">
        <f>'Cost of Goods Forecast '!D34</f>
        <v>0</v>
      </c>
      <c r="E23" s="351">
        <f>'Cost of Goods Forecast '!E34</f>
        <v>0</v>
      </c>
      <c r="F23" s="351">
        <f>'Cost of Goods Forecast '!F34</f>
        <v>0</v>
      </c>
      <c r="G23" s="351">
        <f>'Cost of Goods Forecast '!G34</f>
        <v>0</v>
      </c>
      <c r="H23" s="351">
        <f>'Cost of Goods Forecast '!H34</f>
        <v>0</v>
      </c>
      <c r="I23" s="351">
        <f>'Cost of Goods Forecast '!I34</f>
        <v>0</v>
      </c>
      <c r="J23" s="351">
        <f>'Cost of Goods Forecast '!J34</f>
        <v>0</v>
      </c>
      <c r="K23" s="351">
        <f>'Cost of Goods Forecast '!K34</f>
        <v>0</v>
      </c>
      <c r="L23" s="351">
        <f>'Cost of Goods Forecast '!L34</f>
        <v>0</v>
      </c>
      <c r="M23" s="352">
        <f>'Cost of Goods Forecast '!M34</f>
        <v>0</v>
      </c>
      <c r="N23" s="342">
        <f t="shared" si="3"/>
        <v>0</v>
      </c>
      <c r="O23" s="343"/>
      <c r="P23" s="343"/>
      <c r="Q23" s="327"/>
      <c r="R23" s="327"/>
      <c r="S23" s="327"/>
      <c r="T23" s="327"/>
      <c r="U23" s="327"/>
      <c r="V23" s="327"/>
    </row>
    <row r="24" spans="1:22" ht="13.95" customHeight="1" thickBot="1">
      <c r="A24" s="355">
        <f t="shared" si="2"/>
        <v>0</v>
      </c>
      <c r="B24" s="356">
        <f t="shared" ref="B24:M24" si="4">B14*0.5</f>
        <v>0</v>
      </c>
      <c r="C24" s="356">
        <f t="shared" si="4"/>
        <v>0</v>
      </c>
      <c r="D24" s="356">
        <f t="shared" si="4"/>
        <v>0</v>
      </c>
      <c r="E24" s="356">
        <f t="shared" si="4"/>
        <v>0</v>
      </c>
      <c r="F24" s="356">
        <f t="shared" si="4"/>
        <v>0</v>
      </c>
      <c r="G24" s="356">
        <f t="shared" si="4"/>
        <v>0</v>
      </c>
      <c r="H24" s="356">
        <f t="shared" si="4"/>
        <v>0</v>
      </c>
      <c r="I24" s="356">
        <f t="shared" si="4"/>
        <v>0</v>
      </c>
      <c r="J24" s="356">
        <f t="shared" si="4"/>
        <v>0</v>
      </c>
      <c r="K24" s="356">
        <f t="shared" si="4"/>
        <v>0</v>
      </c>
      <c r="L24" s="356">
        <f t="shared" si="4"/>
        <v>0</v>
      </c>
      <c r="M24" s="357">
        <f t="shared" si="4"/>
        <v>0</v>
      </c>
      <c r="N24" s="358">
        <f t="shared" si="3"/>
        <v>0</v>
      </c>
      <c r="O24" s="359"/>
      <c r="P24" s="359"/>
      <c r="Q24" s="327"/>
      <c r="R24" s="327"/>
      <c r="S24" s="327"/>
      <c r="T24" s="327"/>
      <c r="U24" s="327"/>
      <c r="V24" s="327"/>
    </row>
    <row r="25" spans="1:22" ht="13.95" customHeight="1" thickBot="1">
      <c r="A25" s="269" t="s">
        <v>117</v>
      </c>
      <c r="B25" s="270">
        <f t="shared" ref="B25:M25" si="5">SUM(B17:B24)</f>
        <v>0</v>
      </c>
      <c r="C25" s="271">
        <f t="shared" si="5"/>
        <v>0</v>
      </c>
      <c r="D25" s="271">
        <f t="shared" si="5"/>
        <v>0</v>
      </c>
      <c r="E25" s="271">
        <f t="shared" si="5"/>
        <v>0</v>
      </c>
      <c r="F25" s="271">
        <f t="shared" si="5"/>
        <v>0</v>
      </c>
      <c r="G25" s="271">
        <f t="shared" si="5"/>
        <v>0</v>
      </c>
      <c r="H25" s="271">
        <f t="shared" si="5"/>
        <v>0</v>
      </c>
      <c r="I25" s="271">
        <f t="shared" si="5"/>
        <v>0</v>
      </c>
      <c r="J25" s="271">
        <f t="shared" si="5"/>
        <v>0</v>
      </c>
      <c r="K25" s="271">
        <f t="shared" si="5"/>
        <v>0</v>
      </c>
      <c r="L25" s="271">
        <f t="shared" si="5"/>
        <v>0</v>
      </c>
      <c r="M25" s="272">
        <f t="shared" si="5"/>
        <v>0</v>
      </c>
      <c r="N25" s="273">
        <f>SUM(B25:M25)</f>
        <v>0</v>
      </c>
      <c r="O25" s="330">
        <f>SUM(O17:O24)</f>
        <v>0</v>
      </c>
      <c r="P25" s="273">
        <f>SUM(P17:P24)</f>
        <v>0</v>
      </c>
      <c r="Q25" s="327"/>
      <c r="R25" s="327"/>
      <c r="S25" s="327"/>
      <c r="T25" s="327"/>
      <c r="U25" s="327"/>
      <c r="V25" s="327"/>
    </row>
    <row r="26" spans="1:22" ht="14.4" thickBot="1">
      <c r="A26" s="274" t="s">
        <v>118</v>
      </c>
      <c r="B26" s="275">
        <f t="shared" ref="B26:M26" si="6">B15-B25</f>
        <v>0</v>
      </c>
      <c r="C26" s="275">
        <f t="shared" si="6"/>
        <v>0</v>
      </c>
      <c r="D26" s="275">
        <f t="shared" si="6"/>
        <v>0</v>
      </c>
      <c r="E26" s="275">
        <f t="shared" si="6"/>
        <v>0</v>
      </c>
      <c r="F26" s="275">
        <f t="shared" si="6"/>
        <v>0</v>
      </c>
      <c r="G26" s="275">
        <f t="shared" si="6"/>
        <v>0</v>
      </c>
      <c r="H26" s="275">
        <f t="shared" si="6"/>
        <v>0</v>
      </c>
      <c r="I26" s="275">
        <f t="shared" si="6"/>
        <v>0</v>
      </c>
      <c r="J26" s="275">
        <f t="shared" si="6"/>
        <v>0</v>
      </c>
      <c r="K26" s="275">
        <f t="shared" si="6"/>
        <v>0</v>
      </c>
      <c r="L26" s="275">
        <f t="shared" si="6"/>
        <v>0</v>
      </c>
      <c r="M26" s="276">
        <f t="shared" si="6"/>
        <v>0</v>
      </c>
      <c r="N26" s="277">
        <f>SUM(B26:M26)</f>
        <v>0</v>
      </c>
      <c r="O26" s="277">
        <f>O15-O25</f>
        <v>0</v>
      </c>
      <c r="P26" s="277">
        <f>P15-P25</f>
        <v>0</v>
      </c>
      <c r="Q26" s="327"/>
      <c r="R26" s="327"/>
      <c r="S26" s="327"/>
      <c r="T26" s="327"/>
      <c r="U26" s="327"/>
      <c r="V26" s="327"/>
    </row>
    <row r="27" spans="1:22" thickBot="1">
      <c r="A27" s="360" t="s">
        <v>119</v>
      </c>
      <c r="B27" s="55" t="e">
        <f t="shared" ref="B27:M27" si="7">B26/B15</f>
        <v>#DIV/0!</v>
      </c>
      <c r="C27" s="56" t="e">
        <f t="shared" si="7"/>
        <v>#DIV/0!</v>
      </c>
      <c r="D27" s="56" t="e">
        <f t="shared" si="7"/>
        <v>#DIV/0!</v>
      </c>
      <c r="E27" s="56" t="e">
        <f t="shared" si="7"/>
        <v>#DIV/0!</v>
      </c>
      <c r="F27" s="56" t="e">
        <f t="shared" si="7"/>
        <v>#DIV/0!</v>
      </c>
      <c r="G27" s="56" t="e">
        <f t="shared" si="7"/>
        <v>#DIV/0!</v>
      </c>
      <c r="H27" s="56" t="e">
        <f t="shared" si="7"/>
        <v>#DIV/0!</v>
      </c>
      <c r="I27" s="54" t="e">
        <f t="shared" si="7"/>
        <v>#DIV/0!</v>
      </c>
      <c r="J27" s="56" t="e">
        <f t="shared" si="7"/>
        <v>#DIV/0!</v>
      </c>
      <c r="K27" s="56" t="e">
        <f t="shared" si="7"/>
        <v>#DIV/0!</v>
      </c>
      <c r="L27" s="54" t="e">
        <f t="shared" si="7"/>
        <v>#DIV/0!</v>
      </c>
      <c r="M27" s="53" t="e">
        <f t="shared" si="7"/>
        <v>#DIV/0!</v>
      </c>
      <c r="N27" s="744"/>
      <c r="O27" s="745"/>
      <c r="P27" s="746"/>
      <c r="Q27" s="327"/>
      <c r="R27" s="327"/>
      <c r="S27" s="327"/>
      <c r="T27" s="327"/>
      <c r="U27" s="327"/>
      <c r="V27" s="327"/>
    </row>
    <row r="28" spans="1:22" ht="13.95" customHeight="1" thickBot="1">
      <c r="A28" s="278" t="s">
        <v>120</v>
      </c>
      <c r="B28" s="747"/>
      <c r="C28" s="748"/>
      <c r="D28" s="748"/>
      <c r="E28" s="748"/>
      <c r="F28" s="748"/>
      <c r="G28" s="748"/>
      <c r="H28" s="748"/>
      <c r="I28" s="748"/>
      <c r="J28" s="748"/>
      <c r="K28" s="748"/>
      <c r="L28" s="748"/>
      <c r="M28" s="748"/>
      <c r="N28" s="749"/>
      <c r="O28" s="750"/>
      <c r="P28" s="751"/>
      <c r="Q28" s="327"/>
      <c r="R28" s="327"/>
      <c r="S28" s="327"/>
      <c r="T28" s="327"/>
      <c r="U28" s="327"/>
      <c r="V28" s="327"/>
    </row>
    <row r="29" spans="1:22" ht="13.95" customHeight="1">
      <c r="A29" s="57" t="s">
        <v>121</v>
      </c>
      <c r="B29" s="279"/>
      <c r="C29" s="279"/>
      <c r="D29" s="279"/>
      <c r="E29" s="279"/>
      <c r="F29" s="279"/>
      <c r="G29" s="279"/>
      <c r="H29" s="279"/>
      <c r="I29" s="279"/>
      <c r="J29" s="279"/>
      <c r="K29" s="279"/>
      <c r="L29" s="279"/>
      <c r="M29" s="280"/>
      <c r="N29" s="281">
        <f t="shared" ref="N29:N31" si="8">SUM(B29:M29)</f>
        <v>0</v>
      </c>
      <c r="O29" s="282"/>
      <c r="P29" s="282"/>
      <c r="Q29" s="327"/>
      <c r="R29" s="334"/>
      <c r="S29" s="46"/>
      <c r="T29" s="46"/>
      <c r="U29" s="46"/>
      <c r="V29" s="46"/>
    </row>
    <row r="30" spans="1:22" ht="13.95" customHeight="1">
      <c r="A30" s="58" t="s">
        <v>122</v>
      </c>
      <c r="B30" s="283"/>
      <c r="C30" s="283"/>
      <c r="D30" s="283"/>
      <c r="E30" s="283"/>
      <c r="F30" s="283"/>
      <c r="G30" s="283"/>
      <c r="H30" s="283"/>
      <c r="I30" s="283"/>
      <c r="J30" s="283"/>
      <c r="K30" s="283"/>
      <c r="L30" s="283"/>
      <c r="M30" s="284"/>
      <c r="N30" s="285">
        <f t="shared" si="8"/>
        <v>0</v>
      </c>
      <c r="O30" s="286"/>
      <c r="P30" s="286"/>
      <c r="Q30" s="327"/>
      <c r="R30" s="46"/>
      <c r="S30" s="46"/>
      <c r="T30" s="46"/>
      <c r="U30" s="46"/>
      <c r="V30" s="46"/>
    </row>
    <row r="31" spans="1:22" ht="13.95" customHeight="1">
      <c r="A31" s="59" t="s">
        <v>123</v>
      </c>
      <c r="B31" s="283"/>
      <c r="C31" s="283"/>
      <c r="D31" s="283"/>
      <c r="E31" s="283"/>
      <c r="F31" s="283"/>
      <c r="G31" s="283"/>
      <c r="H31" s="283"/>
      <c r="I31" s="283"/>
      <c r="J31" s="283"/>
      <c r="K31" s="283"/>
      <c r="L31" s="283"/>
      <c r="M31" s="284"/>
      <c r="N31" s="285">
        <f t="shared" si="8"/>
        <v>0</v>
      </c>
      <c r="O31" s="286"/>
      <c r="P31" s="286"/>
      <c r="Q31" s="327"/>
      <c r="R31" s="327"/>
      <c r="S31" s="46"/>
      <c r="T31" s="46"/>
      <c r="U31" s="46"/>
      <c r="V31" s="46"/>
    </row>
    <row r="32" spans="1:22" ht="13.95" customHeight="1">
      <c r="A32" s="58" t="s">
        <v>124</v>
      </c>
      <c r="B32" s="283"/>
      <c r="C32" s="287"/>
      <c r="D32" s="283"/>
      <c r="E32" s="283"/>
      <c r="F32" s="283"/>
      <c r="G32" s="283"/>
      <c r="H32" s="283"/>
      <c r="I32" s="283"/>
      <c r="J32" s="283"/>
      <c r="K32" s="283"/>
      <c r="L32" s="283"/>
      <c r="M32" s="284"/>
      <c r="N32" s="285">
        <f>SUM(B32:M32)</f>
        <v>0</v>
      </c>
      <c r="O32" s="286"/>
      <c r="P32" s="286"/>
      <c r="Q32" s="327"/>
      <c r="R32" s="327"/>
      <c r="S32" s="327"/>
      <c r="T32" s="327"/>
      <c r="U32" s="327"/>
      <c r="V32" s="327"/>
    </row>
    <row r="33" spans="1:22" ht="13.95" customHeight="1">
      <c r="A33" s="58" t="s">
        <v>125</v>
      </c>
      <c r="B33" s="288"/>
      <c r="C33" s="289"/>
      <c r="D33" s="289"/>
      <c r="E33" s="289"/>
      <c r="F33" s="289"/>
      <c r="G33" s="289"/>
      <c r="H33" s="289"/>
      <c r="I33" s="289"/>
      <c r="J33" s="289"/>
      <c r="K33" s="289"/>
      <c r="L33" s="289"/>
      <c r="M33" s="290"/>
      <c r="N33" s="285">
        <f>SUM(B33:M33)</f>
        <v>0</v>
      </c>
      <c r="O33" s="286"/>
      <c r="P33" s="286"/>
      <c r="Q33" s="327"/>
      <c r="R33" s="335"/>
      <c r="S33" s="335"/>
      <c r="T33" s="335"/>
      <c r="U33" s="335"/>
      <c r="V33" s="335"/>
    </row>
    <row r="34" spans="1:22" ht="13.95" customHeight="1">
      <c r="A34" s="59" t="s">
        <v>126</v>
      </c>
      <c r="B34" s="283"/>
      <c r="C34" s="283" t="s">
        <v>116</v>
      </c>
      <c r="D34" s="283"/>
      <c r="E34" s="283"/>
      <c r="F34" s="283"/>
      <c r="G34" s="283"/>
      <c r="H34" s="283"/>
      <c r="I34" s="283"/>
      <c r="J34" s="283"/>
      <c r="K34" s="283"/>
      <c r="L34" s="291"/>
      <c r="M34" s="292"/>
      <c r="N34" s="285">
        <f t="shared" ref="N34:N60" si="9">SUM(B34:M34)</f>
        <v>0</v>
      </c>
      <c r="O34" s="286"/>
      <c r="P34" s="286"/>
      <c r="Q34" s="327"/>
      <c r="R34" s="335"/>
      <c r="S34" s="335"/>
      <c r="T34" s="335"/>
      <c r="U34" s="335"/>
      <c r="V34" s="335"/>
    </row>
    <row r="35" spans="1:22" ht="13.95" customHeight="1">
      <c r="A35" s="59" t="s">
        <v>127</v>
      </c>
      <c r="B35" s="283"/>
      <c r="C35" s="283"/>
      <c r="D35" s="283"/>
      <c r="E35" s="283"/>
      <c r="F35" s="283"/>
      <c r="G35" s="283"/>
      <c r="H35" s="283"/>
      <c r="I35" s="283"/>
      <c r="J35" s="283"/>
      <c r="K35" s="283"/>
      <c r="L35" s="283"/>
      <c r="M35" s="284"/>
      <c r="N35" s="285">
        <f t="shared" si="9"/>
        <v>0</v>
      </c>
      <c r="O35" s="286"/>
      <c r="P35" s="286"/>
      <c r="Q35" s="327"/>
      <c r="R35" s="335"/>
      <c r="S35" s="335"/>
      <c r="T35" s="335"/>
      <c r="U35" s="335"/>
      <c r="V35" s="335"/>
    </row>
    <row r="36" spans="1:22" ht="13.95" customHeight="1">
      <c r="A36" s="60" t="s">
        <v>128</v>
      </c>
      <c r="B36" s="293" t="str">
        <f>Amortization!C17</f>
        <v/>
      </c>
      <c r="C36" s="293" t="str">
        <f>Amortization!C18</f>
        <v/>
      </c>
      <c r="D36" s="293" t="str">
        <f>Amortization!C19</f>
        <v/>
      </c>
      <c r="E36" s="293" t="str">
        <f>Amortization!C20</f>
        <v/>
      </c>
      <c r="F36" s="293" t="str">
        <f>Amortization!C21</f>
        <v/>
      </c>
      <c r="G36" s="293" t="str">
        <f>Amortization!C22</f>
        <v/>
      </c>
      <c r="H36" s="293" t="str">
        <f>Amortization!C23</f>
        <v/>
      </c>
      <c r="I36" s="293" t="str">
        <f>Amortization!C24</f>
        <v/>
      </c>
      <c r="J36" s="293" t="str">
        <f>Amortization!C25</f>
        <v/>
      </c>
      <c r="K36" s="293" t="str">
        <f>Amortization!C26</f>
        <v/>
      </c>
      <c r="L36" s="293" t="str">
        <f>Amortization!C27</f>
        <v/>
      </c>
      <c r="M36" s="294" t="str">
        <f>Amortization!C28</f>
        <v/>
      </c>
      <c r="N36" s="285">
        <f t="shared" si="9"/>
        <v>0</v>
      </c>
      <c r="O36" s="286"/>
      <c r="P36" s="286"/>
      <c r="Q36" s="327"/>
      <c r="R36" s="335"/>
      <c r="S36" s="335"/>
      <c r="T36" s="335"/>
      <c r="U36" s="335"/>
      <c r="V36" s="335"/>
    </row>
    <row r="37" spans="1:22" ht="13.95" customHeight="1">
      <c r="A37" s="59" t="s">
        <v>129</v>
      </c>
      <c r="B37" s="283"/>
      <c r="C37" s="283"/>
      <c r="D37" s="283"/>
      <c r="E37" s="283"/>
      <c r="F37" s="283"/>
      <c r="G37" s="283"/>
      <c r="H37" s="283"/>
      <c r="I37" s="283"/>
      <c r="J37" s="283"/>
      <c r="K37" s="283"/>
      <c r="L37" s="283"/>
      <c r="M37" s="284"/>
      <c r="N37" s="285">
        <f>SUM(B37:M37)</f>
        <v>0</v>
      </c>
      <c r="O37" s="286"/>
      <c r="P37" s="286"/>
      <c r="Q37" s="327"/>
      <c r="R37" s="335"/>
      <c r="S37" s="335"/>
      <c r="T37" s="335"/>
      <c r="U37" s="335"/>
      <c r="V37" s="335"/>
    </row>
    <row r="38" spans="1:22" ht="13.95" customHeight="1">
      <c r="A38" s="59" t="s">
        <v>130</v>
      </c>
      <c r="B38" s="283"/>
      <c r="C38" s="283"/>
      <c r="D38" s="283"/>
      <c r="E38" s="283"/>
      <c r="F38" s="283"/>
      <c r="G38" s="283"/>
      <c r="H38" s="283"/>
      <c r="I38" s="283"/>
      <c r="J38" s="283"/>
      <c r="K38" s="283"/>
      <c r="L38" s="283"/>
      <c r="M38" s="284"/>
      <c r="N38" s="285">
        <f t="shared" si="9"/>
        <v>0</v>
      </c>
      <c r="O38" s="286"/>
      <c r="P38" s="286"/>
      <c r="Q38" s="327"/>
      <c r="R38" s="335"/>
      <c r="S38" s="335"/>
      <c r="T38" s="335"/>
      <c r="U38" s="335"/>
      <c r="V38" s="335"/>
    </row>
    <row r="39" spans="1:22" ht="13.95" customHeight="1">
      <c r="A39" s="59" t="s">
        <v>131</v>
      </c>
      <c r="B39" s="283"/>
      <c r="C39" s="283"/>
      <c r="D39" s="283"/>
      <c r="E39" s="283"/>
      <c r="F39" s="283"/>
      <c r="G39" s="283"/>
      <c r="H39" s="283"/>
      <c r="I39" s="283"/>
      <c r="J39" s="283"/>
      <c r="K39" s="283"/>
      <c r="L39" s="283"/>
      <c r="M39" s="284"/>
      <c r="N39" s="285">
        <f t="shared" si="9"/>
        <v>0</v>
      </c>
      <c r="O39" s="286"/>
      <c r="P39" s="286"/>
      <c r="Q39" s="327"/>
      <c r="R39" s="335"/>
      <c r="S39" s="335"/>
      <c r="T39" s="335"/>
      <c r="U39" s="335"/>
      <c r="V39" s="335"/>
    </row>
    <row r="40" spans="1:22" ht="13.95" customHeight="1">
      <c r="A40" s="59" t="s">
        <v>132</v>
      </c>
      <c r="B40" s="283"/>
      <c r="C40" s="283"/>
      <c r="D40" s="283"/>
      <c r="E40" s="283"/>
      <c r="F40" s="283"/>
      <c r="G40" s="283"/>
      <c r="H40" s="283"/>
      <c r="I40" s="283"/>
      <c r="J40" s="283"/>
      <c r="K40" s="283"/>
      <c r="L40" s="283"/>
      <c r="M40" s="284"/>
      <c r="N40" s="285">
        <f t="shared" si="9"/>
        <v>0</v>
      </c>
      <c r="O40" s="286"/>
      <c r="P40" s="286"/>
      <c r="Q40" s="327"/>
      <c r="R40" s="327"/>
      <c r="S40" s="327"/>
      <c r="T40" s="327"/>
      <c r="U40" s="327"/>
      <c r="V40" s="327"/>
    </row>
    <row r="41" spans="1:22" ht="13.95" customHeight="1">
      <c r="A41" s="59" t="s">
        <v>133</v>
      </c>
      <c r="B41" s="283"/>
      <c r="C41" s="283"/>
      <c r="D41" s="283"/>
      <c r="E41" s="283"/>
      <c r="F41" s="283"/>
      <c r="G41" s="283"/>
      <c r="H41" s="283"/>
      <c r="I41" s="283"/>
      <c r="J41" s="283"/>
      <c r="K41" s="283"/>
      <c r="L41" s="291"/>
      <c r="M41" s="292"/>
      <c r="N41" s="285">
        <f t="shared" si="9"/>
        <v>0</v>
      </c>
      <c r="O41" s="286"/>
      <c r="P41" s="286"/>
      <c r="Q41" s="327"/>
      <c r="R41" s="327"/>
      <c r="S41" s="327"/>
      <c r="T41" s="327"/>
      <c r="U41" s="327"/>
      <c r="V41" s="327"/>
    </row>
    <row r="42" spans="1:22" ht="13.95" customHeight="1">
      <c r="A42" s="59" t="s">
        <v>134</v>
      </c>
      <c r="B42" s="283"/>
      <c r="C42" s="283"/>
      <c r="D42" s="283"/>
      <c r="E42" s="283"/>
      <c r="F42" s="283"/>
      <c r="G42" s="283"/>
      <c r="H42" s="283"/>
      <c r="I42" s="283"/>
      <c r="J42" s="283"/>
      <c r="K42" s="283"/>
      <c r="L42" s="291"/>
      <c r="M42" s="292"/>
      <c r="N42" s="285">
        <f t="shared" si="9"/>
        <v>0</v>
      </c>
      <c r="O42" s="286"/>
      <c r="P42" s="286"/>
      <c r="Q42" s="327"/>
      <c r="R42" s="327"/>
      <c r="S42" s="327"/>
      <c r="T42" s="327"/>
      <c r="U42" s="327"/>
      <c r="V42" s="327"/>
    </row>
    <row r="43" spans="1:22" ht="13.95" customHeight="1">
      <c r="A43" s="57" t="s">
        <v>135</v>
      </c>
      <c r="B43" s="283"/>
      <c r="C43" s="283"/>
      <c r="D43" s="283"/>
      <c r="E43" s="283"/>
      <c r="F43" s="283"/>
      <c r="G43" s="283"/>
      <c r="H43" s="283"/>
      <c r="I43" s="283"/>
      <c r="J43" s="283"/>
      <c r="K43" s="283"/>
      <c r="L43" s="283"/>
      <c r="M43" s="284"/>
      <c r="N43" s="285">
        <f t="shared" si="9"/>
        <v>0</v>
      </c>
      <c r="O43" s="286"/>
      <c r="P43" s="286"/>
      <c r="Q43" s="327"/>
      <c r="R43" s="327"/>
      <c r="S43" s="327"/>
      <c r="T43" s="327"/>
      <c r="U43" s="327"/>
      <c r="V43" s="327"/>
    </row>
    <row r="44" spans="1:22" ht="13.95" customHeight="1">
      <c r="A44" s="59" t="s">
        <v>136</v>
      </c>
      <c r="B44" s="283"/>
      <c r="C44" s="283"/>
      <c r="D44" s="283"/>
      <c r="E44" s="283"/>
      <c r="F44" s="283"/>
      <c r="G44" s="283"/>
      <c r="H44" s="283"/>
      <c r="I44" s="283"/>
      <c r="J44" s="283"/>
      <c r="K44" s="283"/>
      <c r="L44" s="283"/>
      <c r="M44" s="284"/>
      <c r="N44" s="285">
        <f t="shared" si="9"/>
        <v>0</v>
      </c>
      <c r="O44" s="286"/>
      <c r="P44" s="286"/>
      <c r="Q44" s="327"/>
      <c r="R44" s="336"/>
      <c r="S44" s="46"/>
      <c r="T44" s="46"/>
      <c r="U44" s="46"/>
      <c r="V44" s="46"/>
    </row>
    <row r="45" spans="1:22" ht="13.95" customHeight="1">
      <c r="A45" s="57" t="s">
        <v>137</v>
      </c>
      <c r="B45" s="283"/>
      <c r="C45" s="283"/>
      <c r="D45" s="283"/>
      <c r="E45" s="283"/>
      <c r="F45" s="283"/>
      <c r="G45" s="283"/>
      <c r="H45" s="283"/>
      <c r="I45" s="283"/>
      <c r="J45" s="283"/>
      <c r="K45" s="283"/>
      <c r="L45" s="283"/>
      <c r="M45" s="284"/>
      <c r="N45" s="285">
        <f t="shared" si="9"/>
        <v>0</v>
      </c>
      <c r="O45" s="286"/>
      <c r="P45" s="286"/>
      <c r="Q45" s="327"/>
      <c r="R45" s="336"/>
      <c r="S45" s="46"/>
      <c r="T45" s="46"/>
      <c r="U45" s="46"/>
      <c r="V45" s="46"/>
    </row>
    <row r="46" spans="1:22" ht="13.95" customHeight="1">
      <c r="A46" s="60" t="s">
        <v>138</v>
      </c>
      <c r="B46" s="293">
        <f t="shared" ref="B46:M46" si="10">B15*0.045</f>
        <v>0</v>
      </c>
      <c r="C46" s="293">
        <f t="shared" si="10"/>
        <v>0</v>
      </c>
      <c r="D46" s="293">
        <f t="shared" si="10"/>
        <v>0</v>
      </c>
      <c r="E46" s="293">
        <f t="shared" si="10"/>
        <v>0</v>
      </c>
      <c r="F46" s="293">
        <f t="shared" si="10"/>
        <v>0</v>
      </c>
      <c r="G46" s="293">
        <f t="shared" si="10"/>
        <v>0</v>
      </c>
      <c r="H46" s="293">
        <f t="shared" si="10"/>
        <v>0</v>
      </c>
      <c r="I46" s="293">
        <f t="shared" si="10"/>
        <v>0</v>
      </c>
      <c r="J46" s="293">
        <f t="shared" si="10"/>
        <v>0</v>
      </c>
      <c r="K46" s="293">
        <f t="shared" si="10"/>
        <v>0</v>
      </c>
      <c r="L46" s="293">
        <f t="shared" si="10"/>
        <v>0</v>
      </c>
      <c r="M46" s="294">
        <f t="shared" si="10"/>
        <v>0</v>
      </c>
      <c r="N46" s="285">
        <f t="shared" si="9"/>
        <v>0</v>
      </c>
      <c r="O46" s="286"/>
      <c r="P46" s="286"/>
      <c r="Q46" s="327"/>
      <c r="R46" s="336"/>
      <c r="S46" s="46"/>
      <c r="T46" s="46"/>
      <c r="U46" s="46"/>
      <c r="V46" s="46"/>
    </row>
    <row r="47" spans="1:22" ht="13.95" customHeight="1">
      <c r="A47" s="59" t="s">
        <v>139</v>
      </c>
      <c r="B47" s="295"/>
      <c r="C47" s="295"/>
      <c r="D47" s="295"/>
      <c r="E47" s="295"/>
      <c r="F47" s="295"/>
      <c r="G47" s="295"/>
      <c r="H47" s="295"/>
      <c r="I47" s="295"/>
      <c r="J47" s="295"/>
      <c r="K47" s="295"/>
      <c r="L47" s="295"/>
      <c r="M47" s="296"/>
      <c r="N47" s="285">
        <f>SUM(B47:M47)</f>
        <v>0</v>
      </c>
      <c r="O47" s="286"/>
      <c r="P47" s="286"/>
      <c r="Q47" s="327"/>
      <c r="R47" s="336"/>
      <c r="S47" s="46"/>
      <c r="T47" s="46"/>
      <c r="U47" s="46"/>
      <c r="V47" s="46"/>
    </row>
    <row r="48" spans="1:22" ht="13.95" customHeight="1">
      <c r="A48" s="57" t="s">
        <v>140</v>
      </c>
      <c r="B48" s="283"/>
      <c r="C48" s="283"/>
      <c r="D48" s="283"/>
      <c r="E48" s="283"/>
      <c r="F48" s="283"/>
      <c r="G48" s="283"/>
      <c r="H48" s="283"/>
      <c r="I48" s="283"/>
      <c r="J48" s="283"/>
      <c r="K48" s="283"/>
      <c r="L48" s="283"/>
      <c r="M48" s="284"/>
      <c r="N48" s="285">
        <f t="shared" si="9"/>
        <v>0</v>
      </c>
      <c r="O48" s="286"/>
      <c r="P48" s="286"/>
      <c r="Q48" s="327"/>
      <c r="R48" s="336"/>
      <c r="S48" s="46"/>
      <c r="T48" s="46"/>
      <c r="U48" s="46"/>
      <c r="V48" s="46"/>
    </row>
    <row r="49" spans="1:22" ht="13.95" customHeight="1">
      <c r="A49" s="59" t="s">
        <v>141</v>
      </c>
      <c r="B49" s="283"/>
      <c r="C49" s="283"/>
      <c r="D49" s="283"/>
      <c r="E49" s="283"/>
      <c r="F49" s="283"/>
      <c r="G49" s="283"/>
      <c r="H49" s="283"/>
      <c r="I49" s="283"/>
      <c r="J49" s="283"/>
      <c r="K49" s="283"/>
      <c r="L49" s="283"/>
      <c r="M49" s="284"/>
      <c r="N49" s="285">
        <f t="shared" si="9"/>
        <v>0</v>
      </c>
      <c r="O49" s="286"/>
      <c r="P49" s="286"/>
      <c r="Q49" s="327"/>
      <c r="R49" s="336"/>
      <c r="S49" s="46"/>
      <c r="T49" s="46"/>
      <c r="U49" s="46"/>
      <c r="V49" s="46"/>
    </row>
    <row r="50" spans="1:22" ht="13.95" customHeight="1">
      <c r="A50" s="59" t="s">
        <v>142</v>
      </c>
      <c r="B50" s="283"/>
      <c r="C50" s="283"/>
      <c r="D50" s="283"/>
      <c r="E50" s="283"/>
      <c r="F50" s="283"/>
      <c r="G50" s="283"/>
      <c r="H50" s="283"/>
      <c r="I50" s="283"/>
      <c r="J50" s="283"/>
      <c r="K50" s="283"/>
      <c r="L50" s="283"/>
      <c r="M50" s="284"/>
      <c r="N50" s="285">
        <f t="shared" si="9"/>
        <v>0</v>
      </c>
      <c r="O50" s="286"/>
      <c r="P50" s="286"/>
      <c r="Q50" s="327"/>
      <c r="R50" s="336"/>
      <c r="S50" s="46"/>
      <c r="T50" s="46"/>
      <c r="U50" s="46"/>
      <c r="V50" s="46"/>
    </row>
    <row r="51" spans="1:22" ht="13.95" customHeight="1">
      <c r="A51" s="60" t="s">
        <v>143</v>
      </c>
      <c r="B51" s="293">
        <f>Payroll!C48</f>
        <v>0</v>
      </c>
      <c r="C51" s="293">
        <f>Payroll!D48</f>
        <v>0</v>
      </c>
      <c r="D51" s="293">
        <f>Payroll!E48</f>
        <v>0</v>
      </c>
      <c r="E51" s="293">
        <f>Payroll!F48</f>
        <v>0</v>
      </c>
      <c r="F51" s="293">
        <f>Payroll!G48</f>
        <v>0</v>
      </c>
      <c r="G51" s="293">
        <f>Payroll!H48</f>
        <v>0</v>
      </c>
      <c r="H51" s="293">
        <f>Payroll!I48</f>
        <v>0</v>
      </c>
      <c r="I51" s="293">
        <f>Payroll!J48</f>
        <v>0</v>
      </c>
      <c r="J51" s="293">
        <f>Payroll!K48</f>
        <v>0</v>
      </c>
      <c r="K51" s="293">
        <f>Payroll!L48</f>
        <v>0</v>
      </c>
      <c r="L51" s="293">
        <f>Payroll!M48</f>
        <v>0</v>
      </c>
      <c r="M51" s="294">
        <f>Payroll!N48</f>
        <v>0</v>
      </c>
      <c r="N51" s="285">
        <f t="shared" si="9"/>
        <v>0</v>
      </c>
      <c r="O51" s="286"/>
      <c r="P51" s="286"/>
      <c r="Q51" s="327"/>
      <c r="R51" s="336"/>
      <c r="S51" s="46"/>
      <c r="T51" s="46"/>
      <c r="U51" s="46"/>
      <c r="V51" s="46"/>
    </row>
    <row r="52" spans="1:22" ht="13.95" customHeight="1">
      <c r="A52" s="60" t="s">
        <v>144</v>
      </c>
      <c r="B52" s="293">
        <f>Payroll!C57</f>
        <v>0</v>
      </c>
      <c r="C52" s="293">
        <f>Payroll!D57</f>
        <v>0</v>
      </c>
      <c r="D52" s="293">
        <f>Payroll!E57</f>
        <v>0</v>
      </c>
      <c r="E52" s="293">
        <f>Payroll!F57</f>
        <v>0</v>
      </c>
      <c r="F52" s="293">
        <f>Payroll!G57</f>
        <v>0</v>
      </c>
      <c r="G52" s="293">
        <f>Payroll!H57</f>
        <v>0</v>
      </c>
      <c r="H52" s="293">
        <f>Payroll!I57</f>
        <v>0</v>
      </c>
      <c r="I52" s="293">
        <f>Payroll!J57</f>
        <v>0</v>
      </c>
      <c r="J52" s="293">
        <f>Payroll!K57</f>
        <v>0</v>
      </c>
      <c r="K52" s="293">
        <f>Payroll!L57</f>
        <v>0</v>
      </c>
      <c r="L52" s="293">
        <f>Payroll!M57</f>
        <v>0</v>
      </c>
      <c r="M52" s="294">
        <f>Payroll!N57</f>
        <v>0</v>
      </c>
      <c r="N52" s="285">
        <f t="shared" si="9"/>
        <v>0</v>
      </c>
      <c r="O52" s="286"/>
      <c r="P52" s="286"/>
      <c r="Q52" s="327"/>
      <c r="R52" s="336"/>
      <c r="S52" s="46"/>
      <c r="T52" s="46"/>
      <c r="U52" s="46"/>
      <c r="V52" s="46"/>
    </row>
    <row r="53" spans="1:22" ht="13.95" customHeight="1">
      <c r="A53" s="59" t="s">
        <v>145</v>
      </c>
      <c r="B53" s="283"/>
      <c r="C53" s="283"/>
      <c r="D53" s="283"/>
      <c r="E53" s="283"/>
      <c r="F53" s="283"/>
      <c r="G53" s="283"/>
      <c r="H53" s="283"/>
      <c r="I53" s="283"/>
      <c r="J53" s="283"/>
      <c r="K53" s="283"/>
      <c r="L53" s="283"/>
      <c r="M53" s="284"/>
      <c r="N53" s="285">
        <f t="shared" si="9"/>
        <v>0</v>
      </c>
      <c r="O53" s="286"/>
      <c r="P53" s="286"/>
      <c r="Q53" s="327"/>
      <c r="R53" s="336"/>
      <c r="S53" s="46"/>
      <c r="T53" s="46"/>
      <c r="U53" s="46"/>
      <c r="V53" s="46"/>
    </row>
    <row r="54" spans="1:22" ht="13.95" customHeight="1">
      <c r="A54" s="59" t="s">
        <v>146</v>
      </c>
      <c r="B54" s="283"/>
      <c r="C54" s="283"/>
      <c r="D54" s="283"/>
      <c r="E54" s="283"/>
      <c r="F54" s="283"/>
      <c r="G54" s="283"/>
      <c r="H54" s="283"/>
      <c r="I54" s="283"/>
      <c r="J54" s="283"/>
      <c r="K54" s="283"/>
      <c r="L54" s="283"/>
      <c r="M54" s="284"/>
      <c r="N54" s="285">
        <f t="shared" si="9"/>
        <v>0</v>
      </c>
      <c r="O54" s="286"/>
      <c r="P54" s="286"/>
      <c r="Q54" s="327"/>
      <c r="R54" s="336"/>
      <c r="S54" s="46"/>
      <c r="T54" s="46"/>
      <c r="U54" s="46"/>
      <c r="V54" s="46"/>
    </row>
    <row r="55" spans="1:22" ht="13.95" customHeight="1">
      <c r="A55" s="59" t="s">
        <v>147</v>
      </c>
      <c r="B55" s="283"/>
      <c r="C55" s="283"/>
      <c r="D55" s="283"/>
      <c r="E55" s="283"/>
      <c r="F55" s="283"/>
      <c r="G55" s="283"/>
      <c r="H55" s="283"/>
      <c r="I55" s="283"/>
      <c r="J55" s="283"/>
      <c r="K55" s="283"/>
      <c r="L55" s="283"/>
      <c r="M55" s="284"/>
      <c r="N55" s="285">
        <f t="shared" si="9"/>
        <v>0</v>
      </c>
      <c r="O55" s="331"/>
      <c r="P55" s="286"/>
      <c r="Q55" s="327"/>
      <c r="R55" s="336"/>
      <c r="S55" s="46"/>
      <c r="T55" s="46"/>
      <c r="U55" s="46"/>
      <c r="V55" s="46"/>
    </row>
    <row r="56" spans="1:22" ht="13.95" customHeight="1">
      <c r="A56" s="59" t="s">
        <v>148</v>
      </c>
      <c r="B56" s="297"/>
      <c r="C56" s="297"/>
      <c r="D56" s="298"/>
      <c r="E56" s="298"/>
      <c r="F56" s="298"/>
      <c r="G56" s="298"/>
      <c r="H56" s="298"/>
      <c r="I56" s="298"/>
      <c r="J56" s="298"/>
      <c r="K56" s="298"/>
      <c r="L56" s="298"/>
      <c r="M56" s="299"/>
      <c r="N56" s="285">
        <f t="shared" si="9"/>
        <v>0</v>
      </c>
      <c r="O56" s="286"/>
      <c r="P56" s="286"/>
      <c r="Q56" s="327"/>
      <c r="R56" s="46"/>
      <c r="S56" s="46"/>
      <c r="T56" s="46"/>
      <c r="U56" s="46"/>
      <c r="V56" s="46"/>
    </row>
    <row r="57" spans="1:22" ht="13.95" customHeight="1">
      <c r="A57" s="152" t="s">
        <v>149</v>
      </c>
      <c r="B57" s="283"/>
      <c r="C57" s="291"/>
      <c r="D57" s="291"/>
      <c r="E57" s="291"/>
      <c r="F57" s="291"/>
      <c r="G57" s="291"/>
      <c r="H57" s="291"/>
      <c r="I57" s="291"/>
      <c r="J57" s="291"/>
      <c r="K57" s="291"/>
      <c r="L57" s="291"/>
      <c r="M57" s="284"/>
      <c r="N57" s="285">
        <f t="shared" si="9"/>
        <v>0</v>
      </c>
      <c r="O57" s="286"/>
      <c r="P57" s="286"/>
      <c r="Q57" s="327"/>
      <c r="R57" s="46"/>
      <c r="S57" s="46"/>
      <c r="T57" s="46"/>
      <c r="U57" s="46"/>
      <c r="V57" s="46"/>
    </row>
    <row r="58" spans="1:22" ht="13.95" customHeight="1">
      <c r="A58" s="300"/>
      <c r="B58" s="283"/>
      <c r="C58" s="283"/>
      <c r="D58" s="283"/>
      <c r="E58" s="283"/>
      <c r="F58" s="283"/>
      <c r="G58" s="283"/>
      <c r="H58" s="283"/>
      <c r="I58" s="283"/>
      <c r="J58" s="283"/>
      <c r="K58" s="283"/>
      <c r="L58" s="291"/>
      <c r="M58" s="284"/>
      <c r="N58" s="285">
        <f t="shared" si="9"/>
        <v>0</v>
      </c>
      <c r="O58" s="286"/>
      <c r="P58" s="286"/>
      <c r="Q58" s="327"/>
      <c r="R58" s="46"/>
      <c r="S58" s="46"/>
      <c r="T58" s="46"/>
      <c r="U58" s="46"/>
      <c r="V58" s="46"/>
    </row>
    <row r="59" spans="1:22" ht="13.95" customHeight="1" thickBot="1">
      <c r="A59" s="301"/>
      <c r="B59" s="302"/>
      <c r="C59" s="302"/>
      <c r="D59" s="302"/>
      <c r="E59" s="302"/>
      <c r="F59" s="302"/>
      <c r="G59" s="302"/>
      <c r="H59" s="302"/>
      <c r="I59" s="302"/>
      <c r="J59" s="302"/>
      <c r="K59" s="302"/>
      <c r="L59" s="303"/>
      <c r="M59" s="304"/>
      <c r="N59" s="305">
        <f t="shared" si="9"/>
        <v>0</v>
      </c>
      <c r="O59" s="306"/>
      <c r="P59" s="306"/>
      <c r="Q59" s="327"/>
      <c r="R59" s="327"/>
      <c r="S59" s="327"/>
      <c r="T59" s="327"/>
      <c r="U59" s="327"/>
      <c r="V59" s="327"/>
    </row>
    <row r="60" spans="1:22" ht="13.95" customHeight="1" thickBot="1">
      <c r="A60" s="307" t="s">
        <v>150</v>
      </c>
      <c r="B60" s="308">
        <f t="shared" ref="B60:M60" si="11">SUM(B29:B59)</f>
        <v>0</v>
      </c>
      <c r="C60" s="308">
        <f t="shared" si="11"/>
        <v>0</v>
      </c>
      <c r="D60" s="308">
        <f t="shared" si="11"/>
        <v>0</v>
      </c>
      <c r="E60" s="308">
        <f t="shared" si="11"/>
        <v>0</v>
      </c>
      <c r="F60" s="308">
        <f t="shared" si="11"/>
        <v>0</v>
      </c>
      <c r="G60" s="308">
        <f t="shared" si="11"/>
        <v>0</v>
      </c>
      <c r="H60" s="308">
        <f t="shared" si="11"/>
        <v>0</v>
      </c>
      <c r="I60" s="308">
        <f t="shared" si="11"/>
        <v>0</v>
      </c>
      <c r="J60" s="308">
        <f t="shared" si="11"/>
        <v>0</v>
      </c>
      <c r="K60" s="308">
        <f t="shared" si="11"/>
        <v>0</v>
      </c>
      <c r="L60" s="308">
        <f t="shared" si="11"/>
        <v>0</v>
      </c>
      <c r="M60" s="309">
        <f t="shared" si="11"/>
        <v>0</v>
      </c>
      <c r="N60" s="273">
        <f t="shared" si="9"/>
        <v>0</v>
      </c>
      <c r="O60" s="273">
        <f>SUM(O29:O59)</f>
        <v>0</v>
      </c>
      <c r="P60" s="273">
        <f>SUM(P29:P59)</f>
        <v>0</v>
      </c>
      <c r="Q60" s="327"/>
      <c r="R60" s="327"/>
      <c r="S60" s="327"/>
      <c r="T60" s="327"/>
      <c r="U60" s="327"/>
      <c r="V60" s="327"/>
    </row>
    <row r="61" spans="1:22" ht="15.75" customHeight="1" thickBot="1">
      <c r="A61" s="310"/>
      <c r="B61" s="731"/>
      <c r="C61" s="732"/>
      <c r="D61" s="732"/>
      <c r="E61" s="732"/>
      <c r="F61" s="732"/>
      <c r="G61" s="732"/>
      <c r="H61" s="732"/>
      <c r="I61" s="732"/>
      <c r="J61" s="732"/>
      <c r="K61" s="732"/>
      <c r="L61" s="732"/>
      <c r="M61" s="733"/>
      <c r="N61" s="734"/>
      <c r="O61" s="735"/>
      <c r="P61" s="736"/>
      <c r="Q61" s="333"/>
      <c r="R61" s="327"/>
      <c r="S61" s="327"/>
      <c r="T61" s="327"/>
      <c r="U61" s="327"/>
      <c r="V61" s="327"/>
    </row>
    <row r="62" spans="1:22" ht="15.75" customHeight="1" thickBot="1">
      <c r="A62" s="311" t="s">
        <v>151</v>
      </c>
      <c r="B62" s="312">
        <f t="shared" ref="B62:M62" si="12">B26-B60</f>
        <v>0</v>
      </c>
      <c r="C62" s="312">
        <f t="shared" si="12"/>
        <v>0</v>
      </c>
      <c r="D62" s="312">
        <f t="shared" si="12"/>
        <v>0</v>
      </c>
      <c r="E62" s="312">
        <f t="shared" si="12"/>
        <v>0</v>
      </c>
      <c r="F62" s="312">
        <f t="shared" si="12"/>
        <v>0</v>
      </c>
      <c r="G62" s="312">
        <f t="shared" si="12"/>
        <v>0</v>
      </c>
      <c r="H62" s="312">
        <f t="shared" si="12"/>
        <v>0</v>
      </c>
      <c r="I62" s="312">
        <f t="shared" si="12"/>
        <v>0</v>
      </c>
      <c r="J62" s="312">
        <f t="shared" si="12"/>
        <v>0</v>
      </c>
      <c r="K62" s="312">
        <f t="shared" si="12"/>
        <v>0</v>
      </c>
      <c r="L62" s="312">
        <f t="shared" si="12"/>
        <v>0</v>
      </c>
      <c r="M62" s="313">
        <f t="shared" si="12"/>
        <v>0</v>
      </c>
      <c r="N62" s="314">
        <f>SUM(B62:M62)</f>
        <v>0</v>
      </c>
      <c r="O62" s="314">
        <f>O26-O60</f>
        <v>0</v>
      </c>
      <c r="P62" s="314">
        <f>P26-P60</f>
        <v>0</v>
      </c>
      <c r="Q62" s="333"/>
      <c r="R62" s="327"/>
      <c r="S62" s="327"/>
      <c r="T62" s="327"/>
      <c r="U62" s="327"/>
      <c r="V62" s="327"/>
    </row>
    <row r="63" spans="1:22" ht="15.75" customHeight="1">
      <c r="A63" s="315" t="s">
        <v>152</v>
      </c>
      <c r="B63" s="316"/>
      <c r="C63" s="316"/>
      <c r="D63" s="316"/>
      <c r="E63" s="316"/>
      <c r="F63" s="316"/>
      <c r="G63" s="316"/>
      <c r="H63" s="316"/>
      <c r="I63" s="316"/>
      <c r="J63" s="316"/>
      <c r="K63" s="316"/>
      <c r="L63" s="316"/>
      <c r="M63" s="316"/>
      <c r="N63" s="316"/>
      <c r="O63" s="316"/>
      <c r="P63" s="317"/>
      <c r="Q63" s="333"/>
      <c r="R63" s="327"/>
      <c r="S63" s="327"/>
      <c r="T63" s="327"/>
      <c r="U63" s="327"/>
      <c r="V63" s="327"/>
    </row>
    <row r="64" spans="1:22" ht="15.75" customHeight="1">
      <c r="A64" s="61" t="s">
        <v>153</v>
      </c>
      <c r="B64" s="318" t="e">
        <f>B36+B37</f>
        <v>#VALUE!</v>
      </c>
      <c r="C64" s="318" t="e">
        <f t="shared" ref="C64:M64" si="13">C36+C37</f>
        <v>#VALUE!</v>
      </c>
      <c r="D64" s="318" t="e">
        <f t="shared" si="13"/>
        <v>#VALUE!</v>
      </c>
      <c r="E64" s="318" t="e">
        <f t="shared" si="13"/>
        <v>#VALUE!</v>
      </c>
      <c r="F64" s="318" t="e">
        <f t="shared" si="13"/>
        <v>#VALUE!</v>
      </c>
      <c r="G64" s="318" t="e">
        <f t="shared" si="13"/>
        <v>#VALUE!</v>
      </c>
      <c r="H64" s="318" t="e">
        <f t="shared" si="13"/>
        <v>#VALUE!</v>
      </c>
      <c r="I64" s="318" t="e">
        <f t="shared" si="13"/>
        <v>#VALUE!</v>
      </c>
      <c r="J64" s="318" t="e">
        <f t="shared" si="13"/>
        <v>#VALUE!</v>
      </c>
      <c r="K64" s="318" t="e">
        <f t="shared" si="13"/>
        <v>#VALUE!</v>
      </c>
      <c r="L64" s="318" t="e">
        <f t="shared" si="13"/>
        <v>#VALUE!</v>
      </c>
      <c r="M64" s="318" t="e">
        <f t="shared" si="13"/>
        <v>#VALUE!</v>
      </c>
      <c r="N64" s="318">
        <f>'Projected Profit &amp; Loss'!N36+'Projected Profit &amp; Loss'!N37</f>
        <v>0</v>
      </c>
      <c r="O64" s="319"/>
      <c r="P64" s="320"/>
      <c r="Q64" s="333"/>
      <c r="R64" s="327"/>
      <c r="S64" s="327"/>
      <c r="T64" s="327"/>
      <c r="U64" s="327"/>
      <c r="V64" s="327"/>
    </row>
    <row r="65" spans="1:22" ht="15.75" customHeight="1">
      <c r="A65" s="61" t="s">
        <v>154</v>
      </c>
      <c r="B65" s="318">
        <f>B57</f>
        <v>0</v>
      </c>
      <c r="C65" s="318">
        <f t="shared" ref="C65:M65" si="14">C57</f>
        <v>0</v>
      </c>
      <c r="D65" s="318">
        <f t="shared" si="14"/>
        <v>0</v>
      </c>
      <c r="E65" s="318">
        <f t="shared" si="14"/>
        <v>0</v>
      </c>
      <c r="F65" s="318">
        <f t="shared" si="14"/>
        <v>0</v>
      </c>
      <c r="G65" s="318">
        <f t="shared" si="14"/>
        <v>0</v>
      </c>
      <c r="H65" s="318">
        <f t="shared" si="14"/>
        <v>0</v>
      </c>
      <c r="I65" s="318">
        <f t="shared" si="14"/>
        <v>0</v>
      </c>
      <c r="J65" s="318">
        <f t="shared" si="14"/>
        <v>0</v>
      </c>
      <c r="K65" s="318">
        <f t="shared" si="14"/>
        <v>0</v>
      </c>
      <c r="L65" s="318">
        <f t="shared" si="14"/>
        <v>0</v>
      </c>
      <c r="M65" s="318">
        <f t="shared" si="14"/>
        <v>0</v>
      </c>
      <c r="N65" s="318">
        <f>N57</f>
        <v>0</v>
      </c>
      <c r="O65" s="319"/>
      <c r="P65" s="320"/>
      <c r="Q65" s="333"/>
      <c r="R65" s="327"/>
      <c r="S65" s="327"/>
      <c r="T65" s="327"/>
      <c r="U65" s="327"/>
      <c r="V65" s="327"/>
    </row>
    <row r="66" spans="1:22" ht="15.75" customHeight="1">
      <c r="A66" s="61" t="s">
        <v>155</v>
      </c>
      <c r="B66" s="318">
        <f>B56</f>
        <v>0</v>
      </c>
      <c r="C66" s="318">
        <f t="shared" ref="C66:M66" si="15">C56</f>
        <v>0</v>
      </c>
      <c r="D66" s="318">
        <f t="shared" si="15"/>
        <v>0</v>
      </c>
      <c r="E66" s="318">
        <f t="shared" si="15"/>
        <v>0</v>
      </c>
      <c r="F66" s="318">
        <f t="shared" si="15"/>
        <v>0</v>
      </c>
      <c r="G66" s="318">
        <f t="shared" si="15"/>
        <v>0</v>
      </c>
      <c r="H66" s="318">
        <f t="shared" si="15"/>
        <v>0</v>
      </c>
      <c r="I66" s="318">
        <f t="shared" si="15"/>
        <v>0</v>
      </c>
      <c r="J66" s="318">
        <f t="shared" si="15"/>
        <v>0</v>
      </c>
      <c r="K66" s="318">
        <f t="shared" si="15"/>
        <v>0</v>
      </c>
      <c r="L66" s="318">
        <f t="shared" si="15"/>
        <v>0</v>
      </c>
      <c r="M66" s="318">
        <f t="shared" si="15"/>
        <v>0</v>
      </c>
      <c r="N66" s="318">
        <f>N56</f>
        <v>0</v>
      </c>
      <c r="O66" s="319"/>
      <c r="P66" s="320"/>
      <c r="Q66" s="116"/>
      <c r="R66" s="116"/>
      <c r="S66" s="116"/>
      <c r="T66" s="116"/>
      <c r="U66" s="116"/>
      <c r="V66" s="116"/>
    </row>
    <row r="67" spans="1:22" ht="15.75" customHeight="1">
      <c r="A67" s="62" t="s">
        <v>156</v>
      </c>
      <c r="B67" s="318">
        <f>B46+B47</f>
        <v>0</v>
      </c>
      <c r="C67" s="318">
        <f t="shared" ref="C67:M67" si="16">C46+C47</f>
        <v>0</v>
      </c>
      <c r="D67" s="318">
        <f t="shared" si="16"/>
        <v>0</v>
      </c>
      <c r="E67" s="318">
        <f t="shared" si="16"/>
        <v>0</v>
      </c>
      <c r="F67" s="318">
        <f t="shared" si="16"/>
        <v>0</v>
      </c>
      <c r="G67" s="318">
        <f t="shared" si="16"/>
        <v>0</v>
      </c>
      <c r="H67" s="318">
        <f t="shared" si="16"/>
        <v>0</v>
      </c>
      <c r="I67" s="318">
        <f t="shared" si="16"/>
        <v>0</v>
      </c>
      <c r="J67" s="318">
        <f t="shared" si="16"/>
        <v>0</v>
      </c>
      <c r="K67" s="318">
        <f t="shared" si="16"/>
        <v>0</v>
      </c>
      <c r="L67" s="318">
        <f t="shared" si="16"/>
        <v>0</v>
      </c>
      <c r="M67" s="318">
        <f t="shared" si="16"/>
        <v>0</v>
      </c>
      <c r="N67" s="318">
        <f>N46+N47</f>
        <v>0</v>
      </c>
      <c r="O67" s="319"/>
      <c r="P67" s="320"/>
      <c r="Q67" s="116"/>
      <c r="R67" s="116"/>
      <c r="S67" s="116"/>
      <c r="T67" s="116"/>
      <c r="U67" s="116"/>
      <c r="V67" s="116"/>
    </row>
    <row r="68" spans="1:22" ht="15.75" customHeight="1" thickBot="1">
      <c r="A68" s="63" t="s">
        <v>157</v>
      </c>
      <c r="B68" s="321" t="e">
        <f>B62+B64+B65+B66+B67</f>
        <v>#VALUE!</v>
      </c>
      <c r="C68" s="321" t="e">
        <f t="shared" ref="C68:M68" si="17">C62+C64+C65+C66+C67</f>
        <v>#VALUE!</v>
      </c>
      <c r="D68" s="321" t="e">
        <f t="shared" si="17"/>
        <v>#VALUE!</v>
      </c>
      <c r="E68" s="321" t="e">
        <f t="shared" si="17"/>
        <v>#VALUE!</v>
      </c>
      <c r="F68" s="321" t="e">
        <f t="shared" si="17"/>
        <v>#VALUE!</v>
      </c>
      <c r="G68" s="321" t="e">
        <f t="shared" si="17"/>
        <v>#VALUE!</v>
      </c>
      <c r="H68" s="321" t="e">
        <f t="shared" si="17"/>
        <v>#VALUE!</v>
      </c>
      <c r="I68" s="321" t="e">
        <f t="shared" si="17"/>
        <v>#VALUE!</v>
      </c>
      <c r="J68" s="321" t="e">
        <f t="shared" si="17"/>
        <v>#VALUE!</v>
      </c>
      <c r="K68" s="321" t="e">
        <f t="shared" si="17"/>
        <v>#VALUE!</v>
      </c>
      <c r="L68" s="321" t="e">
        <f t="shared" si="17"/>
        <v>#VALUE!</v>
      </c>
      <c r="M68" s="321" t="e">
        <f t="shared" si="17"/>
        <v>#VALUE!</v>
      </c>
      <c r="N68" s="321">
        <f t="shared" ref="N68:P68" si="18">N62+N64+N65+N66+N67</f>
        <v>0</v>
      </c>
      <c r="O68" s="322">
        <f t="shared" si="18"/>
        <v>0</v>
      </c>
      <c r="P68" s="323">
        <f t="shared" si="18"/>
        <v>0</v>
      </c>
      <c r="Q68" s="116"/>
      <c r="R68" s="116"/>
      <c r="S68" s="116"/>
      <c r="T68" s="116"/>
      <c r="U68" s="116"/>
      <c r="V68" s="116"/>
    </row>
    <row r="69" spans="1:22" thickBot="1">
      <c r="A69" s="73" t="s">
        <v>158</v>
      </c>
      <c r="B69" s="324" t="e">
        <f t="shared" ref="B69:M69" si="19">B62/B15</f>
        <v>#DIV/0!</v>
      </c>
      <c r="C69" s="324" t="e">
        <f t="shared" si="19"/>
        <v>#DIV/0!</v>
      </c>
      <c r="D69" s="324" t="e">
        <f t="shared" si="19"/>
        <v>#DIV/0!</v>
      </c>
      <c r="E69" s="324" t="e">
        <f t="shared" si="19"/>
        <v>#DIV/0!</v>
      </c>
      <c r="F69" s="324" t="e">
        <f t="shared" si="19"/>
        <v>#DIV/0!</v>
      </c>
      <c r="G69" s="324" t="e">
        <f t="shared" si="19"/>
        <v>#DIV/0!</v>
      </c>
      <c r="H69" s="324" t="e">
        <f t="shared" si="19"/>
        <v>#DIV/0!</v>
      </c>
      <c r="I69" s="324" t="e">
        <f t="shared" si="19"/>
        <v>#DIV/0!</v>
      </c>
      <c r="J69" s="324" t="e">
        <f t="shared" si="19"/>
        <v>#DIV/0!</v>
      </c>
      <c r="K69" s="324" t="e">
        <f t="shared" si="19"/>
        <v>#DIV/0!</v>
      </c>
      <c r="L69" s="324" t="e">
        <f t="shared" si="19"/>
        <v>#DIV/0!</v>
      </c>
      <c r="M69" s="324" t="e">
        <f t="shared" si="19"/>
        <v>#DIV/0!</v>
      </c>
      <c r="N69" s="325"/>
      <c r="O69" s="325"/>
      <c r="P69" s="326"/>
      <c r="Q69" s="116"/>
      <c r="R69" s="116"/>
      <c r="S69" s="116"/>
      <c r="T69" s="116"/>
      <c r="U69" s="116"/>
      <c r="V69" s="116"/>
    </row>
    <row r="70" spans="1:22" ht="14.4">
      <c r="A70" s="338" t="s">
        <v>159</v>
      </c>
      <c r="B70" s="337"/>
      <c r="C70" s="337"/>
      <c r="D70" s="337"/>
      <c r="E70" s="337"/>
      <c r="F70" s="337"/>
      <c r="G70" s="337"/>
      <c r="H70" s="337"/>
      <c r="I70" s="337"/>
      <c r="J70" s="337"/>
      <c r="K70" s="337"/>
      <c r="L70" s="337"/>
      <c r="M70" s="337"/>
      <c r="N70" s="327"/>
      <c r="O70" s="327"/>
      <c r="P70" s="327"/>
      <c r="Q70" s="116"/>
      <c r="R70" s="116"/>
      <c r="S70" s="116"/>
      <c r="T70" s="116"/>
      <c r="U70" s="116"/>
      <c r="V70" s="116"/>
    </row>
    <row r="71" spans="1:22" ht="14.4" thickBot="1">
      <c r="B71" s="46"/>
      <c r="C71" s="327"/>
      <c r="D71" s="327"/>
      <c r="E71" s="327"/>
      <c r="F71" s="327"/>
      <c r="G71" s="327"/>
      <c r="H71" s="327"/>
      <c r="I71" s="327"/>
      <c r="J71" s="327"/>
      <c r="K71" s="327"/>
      <c r="L71" s="327"/>
      <c r="M71" s="327"/>
      <c r="N71" s="327"/>
      <c r="O71" s="327"/>
      <c r="P71" s="327"/>
      <c r="Q71" s="116"/>
      <c r="R71" s="116"/>
      <c r="S71" s="116"/>
      <c r="T71" s="116"/>
      <c r="U71" s="116"/>
      <c r="V71" s="116"/>
    </row>
    <row r="72" spans="1:22" ht="13.8">
      <c r="A72" s="65" t="s">
        <v>160</v>
      </c>
      <c r="B72" s="66" t="e">
        <f>B25/B15</f>
        <v>#DIV/0!</v>
      </c>
      <c r="C72" s="66" t="e">
        <f t="shared" ref="C72:N72" si="20">C25/C15</f>
        <v>#DIV/0!</v>
      </c>
      <c r="D72" s="66" t="e">
        <f t="shared" si="20"/>
        <v>#DIV/0!</v>
      </c>
      <c r="E72" s="66" t="e">
        <f t="shared" si="20"/>
        <v>#DIV/0!</v>
      </c>
      <c r="F72" s="66" t="e">
        <f t="shared" si="20"/>
        <v>#DIV/0!</v>
      </c>
      <c r="G72" s="66" t="e">
        <f t="shared" si="20"/>
        <v>#DIV/0!</v>
      </c>
      <c r="H72" s="66" t="e">
        <f t="shared" si="20"/>
        <v>#DIV/0!</v>
      </c>
      <c r="I72" s="66" t="e">
        <f t="shared" si="20"/>
        <v>#DIV/0!</v>
      </c>
      <c r="J72" s="66" t="e">
        <f t="shared" si="20"/>
        <v>#DIV/0!</v>
      </c>
      <c r="K72" s="66" t="e">
        <f t="shared" si="20"/>
        <v>#DIV/0!</v>
      </c>
      <c r="L72" s="66" t="e">
        <f t="shared" si="20"/>
        <v>#DIV/0!</v>
      </c>
      <c r="M72" s="66" t="e">
        <f t="shared" si="20"/>
        <v>#DIV/0!</v>
      </c>
      <c r="N72" s="67" t="e">
        <f t="shared" si="20"/>
        <v>#DIV/0!</v>
      </c>
      <c r="O72" s="47"/>
      <c r="P72" s="47"/>
      <c r="Q72" s="116"/>
      <c r="R72" s="116"/>
      <c r="S72" s="116"/>
      <c r="T72" s="116"/>
      <c r="U72" s="116"/>
      <c r="V72" s="116"/>
    </row>
    <row r="73" spans="1:22" ht="15" customHeight="1">
      <c r="A73" s="68" t="s">
        <v>161</v>
      </c>
      <c r="B73" s="64" t="e">
        <f>1-B72</f>
        <v>#DIV/0!</v>
      </c>
      <c r="C73" s="64" t="e">
        <f t="shared" ref="C73:N73" si="21">1-C72</f>
        <v>#DIV/0!</v>
      </c>
      <c r="D73" s="64" t="e">
        <f t="shared" si="21"/>
        <v>#DIV/0!</v>
      </c>
      <c r="E73" s="64" t="e">
        <f t="shared" si="21"/>
        <v>#DIV/0!</v>
      </c>
      <c r="F73" s="64" t="e">
        <f t="shared" si="21"/>
        <v>#DIV/0!</v>
      </c>
      <c r="G73" s="64" t="e">
        <f t="shared" si="21"/>
        <v>#DIV/0!</v>
      </c>
      <c r="H73" s="64" t="e">
        <f t="shared" si="21"/>
        <v>#DIV/0!</v>
      </c>
      <c r="I73" s="64" t="e">
        <f t="shared" si="21"/>
        <v>#DIV/0!</v>
      </c>
      <c r="J73" s="64" t="e">
        <f t="shared" si="21"/>
        <v>#DIV/0!</v>
      </c>
      <c r="K73" s="64" t="e">
        <f t="shared" si="21"/>
        <v>#DIV/0!</v>
      </c>
      <c r="L73" s="64" t="e">
        <f t="shared" si="21"/>
        <v>#DIV/0!</v>
      </c>
      <c r="M73" s="64" t="e">
        <f t="shared" si="21"/>
        <v>#DIV/0!</v>
      </c>
      <c r="N73" s="69" t="e">
        <f t="shared" si="21"/>
        <v>#DIV/0!</v>
      </c>
      <c r="O73" s="48"/>
      <c r="P73" s="48"/>
      <c r="Q73" s="116"/>
      <c r="R73" s="116"/>
      <c r="S73" s="116"/>
      <c r="T73" s="116"/>
      <c r="U73" s="116"/>
      <c r="V73" s="116"/>
    </row>
    <row r="74" spans="1:22" ht="14.4" thickBot="1">
      <c r="A74" s="70" t="s">
        <v>162</v>
      </c>
      <c r="B74" s="71" t="e">
        <f>B60/B73</f>
        <v>#DIV/0!</v>
      </c>
      <c r="C74" s="71" t="e">
        <f t="shared" ref="C74:N74" si="22">C60/C73</f>
        <v>#DIV/0!</v>
      </c>
      <c r="D74" s="71" t="e">
        <f t="shared" si="22"/>
        <v>#DIV/0!</v>
      </c>
      <c r="E74" s="71" t="e">
        <f t="shared" si="22"/>
        <v>#DIV/0!</v>
      </c>
      <c r="F74" s="71" t="e">
        <f t="shared" si="22"/>
        <v>#DIV/0!</v>
      </c>
      <c r="G74" s="71" t="e">
        <f t="shared" si="22"/>
        <v>#DIV/0!</v>
      </c>
      <c r="H74" s="71" t="e">
        <f t="shared" si="22"/>
        <v>#DIV/0!</v>
      </c>
      <c r="I74" s="71" t="e">
        <f t="shared" si="22"/>
        <v>#DIV/0!</v>
      </c>
      <c r="J74" s="71" t="e">
        <f t="shared" si="22"/>
        <v>#DIV/0!</v>
      </c>
      <c r="K74" s="71" t="e">
        <f t="shared" si="22"/>
        <v>#DIV/0!</v>
      </c>
      <c r="L74" s="71" t="e">
        <f t="shared" si="22"/>
        <v>#DIV/0!</v>
      </c>
      <c r="M74" s="71" t="e">
        <f t="shared" si="22"/>
        <v>#DIV/0!</v>
      </c>
      <c r="N74" s="72" t="e">
        <f t="shared" si="22"/>
        <v>#DIV/0!</v>
      </c>
      <c r="O74" s="49"/>
      <c r="P74" s="49"/>
      <c r="Q74" s="116"/>
      <c r="R74" s="116"/>
      <c r="S74" s="116"/>
      <c r="T74" s="116"/>
      <c r="U74" s="116"/>
      <c r="V74" s="116"/>
    </row>
    <row r="75" spans="1:22" ht="13.8">
      <c r="A75" s="328"/>
      <c r="B75" s="327"/>
      <c r="C75" s="327"/>
      <c r="D75" s="327"/>
      <c r="E75" s="327"/>
      <c r="F75" s="327"/>
      <c r="G75" s="327"/>
      <c r="H75" s="327"/>
      <c r="I75" s="327"/>
      <c r="J75" s="327"/>
      <c r="K75" s="327"/>
      <c r="L75" s="327"/>
      <c r="M75" s="327"/>
      <c r="N75" s="327"/>
      <c r="O75" s="327"/>
      <c r="P75" s="327"/>
      <c r="Q75" s="116"/>
      <c r="R75" s="116"/>
      <c r="S75" s="116"/>
      <c r="T75" s="116"/>
      <c r="U75" s="116"/>
      <c r="V75" s="116"/>
    </row>
    <row r="76" spans="1:22" ht="14.4" customHeight="1">
      <c r="A76" s="335"/>
      <c r="B76" s="335"/>
      <c r="C76" s="335"/>
      <c r="D76" s="335"/>
      <c r="E76" s="335"/>
      <c r="F76" s="327"/>
      <c r="G76" s="327"/>
      <c r="H76" s="327"/>
      <c r="I76" s="327"/>
      <c r="J76" s="327"/>
      <c r="K76" s="327"/>
      <c r="L76" s="327"/>
      <c r="M76" s="327"/>
      <c r="N76" s="327"/>
      <c r="O76" s="327"/>
      <c r="P76" s="327"/>
      <c r="Q76" s="116"/>
      <c r="R76" s="116"/>
      <c r="S76" s="116"/>
      <c r="T76" s="116"/>
      <c r="U76" s="116"/>
      <c r="V76" s="116"/>
    </row>
    <row r="77" spans="1:22" ht="13.8">
      <c r="A77" s="335"/>
      <c r="B77" s="335"/>
      <c r="C77" s="335"/>
      <c r="D77" s="335"/>
      <c r="E77" s="335"/>
      <c r="F77" s="327"/>
      <c r="G77" s="327"/>
      <c r="H77" s="327"/>
      <c r="I77" s="327"/>
      <c r="J77" s="327"/>
      <c r="K77" s="327"/>
      <c r="L77" s="327"/>
      <c r="M77" s="327"/>
      <c r="N77" s="327"/>
      <c r="O77" s="327"/>
      <c r="P77" s="327"/>
      <c r="Q77" s="116"/>
      <c r="R77" s="116"/>
      <c r="S77" s="116"/>
      <c r="T77" s="116"/>
      <c r="U77" s="116"/>
      <c r="V77" s="116"/>
    </row>
    <row r="78" spans="1:22" ht="13.8">
      <c r="A78" s="335"/>
      <c r="B78" s="335"/>
      <c r="C78" s="335"/>
      <c r="D78" s="335"/>
      <c r="E78" s="335"/>
      <c r="F78" s="327"/>
      <c r="G78" s="327"/>
      <c r="H78" s="327"/>
      <c r="I78" s="327"/>
      <c r="J78" s="327"/>
      <c r="K78" s="327"/>
      <c r="L78" s="327"/>
      <c r="M78" s="327"/>
      <c r="N78" s="327"/>
      <c r="O78" s="327"/>
      <c r="P78" s="327"/>
      <c r="Q78" s="116"/>
      <c r="R78" s="116"/>
      <c r="S78" s="116"/>
      <c r="T78" s="116"/>
      <c r="U78" s="116"/>
      <c r="V78" s="116"/>
    </row>
    <row r="79" spans="1:22" ht="13.8">
      <c r="A79" s="335"/>
      <c r="B79" s="335"/>
      <c r="C79" s="335"/>
      <c r="D79" s="335"/>
      <c r="E79" s="335"/>
      <c r="F79" s="327"/>
      <c r="G79" s="327"/>
      <c r="H79" s="327"/>
      <c r="I79" s="327"/>
      <c r="J79" s="327"/>
      <c r="K79" s="327"/>
      <c r="L79" s="327"/>
      <c r="M79" s="327"/>
      <c r="N79" s="327"/>
      <c r="O79" s="327"/>
      <c r="P79" s="327"/>
      <c r="Q79" s="116"/>
      <c r="R79" s="116"/>
      <c r="S79" s="116"/>
      <c r="T79" s="116"/>
      <c r="U79" s="116"/>
      <c r="V79" s="116"/>
    </row>
    <row r="80" spans="1:22" ht="15" customHeight="1">
      <c r="A80" s="46"/>
      <c r="B80" s="46"/>
      <c r="C80" s="46"/>
      <c r="D80" s="46"/>
      <c r="E80" s="46"/>
      <c r="F80" s="46"/>
      <c r="G80" s="46"/>
      <c r="H80" s="46"/>
      <c r="I80" s="46"/>
      <c r="J80" s="46"/>
      <c r="K80" s="46"/>
      <c r="L80" s="46"/>
      <c r="M80" s="46"/>
      <c r="N80" s="46"/>
      <c r="O80" s="46"/>
      <c r="P80" s="46"/>
      <c r="Q80" s="116"/>
      <c r="R80" s="116"/>
      <c r="S80" s="116"/>
      <c r="T80" s="116"/>
      <c r="U80" s="116"/>
      <c r="V80" s="116"/>
    </row>
    <row r="81" spans="1:22" ht="15" customHeight="1">
      <c r="A81" s="116"/>
      <c r="B81" s="116"/>
      <c r="C81" s="116"/>
      <c r="D81" s="116"/>
      <c r="E81" s="116"/>
      <c r="F81" s="116"/>
      <c r="G81" s="116"/>
      <c r="H81" s="116"/>
      <c r="I81" s="116"/>
      <c r="J81" s="116"/>
      <c r="K81" s="116"/>
      <c r="L81" s="116"/>
      <c r="M81" s="116"/>
      <c r="N81" s="116"/>
      <c r="O81" s="116"/>
      <c r="P81" s="116"/>
      <c r="Q81" s="116"/>
      <c r="R81" s="116"/>
      <c r="S81" s="116"/>
      <c r="T81" s="116"/>
      <c r="U81" s="116"/>
      <c r="V81" s="116"/>
    </row>
    <row r="82" spans="1:22" ht="15" customHeight="1">
      <c r="A82" s="116"/>
      <c r="B82" s="116"/>
      <c r="C82" s="116"/>
      <c r="D82" s="116"/>
      <c r="E82" s="116"/>
      <c r="F82" s="116"/>
      <c r="G82" s="116"/>
      <c r="H82" s="116"/>
      <c r="I82" s="116"/>
      <c r="J82" s="116"/>
      <c r="K82" s="116"/>
      <c r="L82" s="116"/>
      <c r="M82" s="116"/>
      <c r="N82" s="116"/>
      <c r="O82" s="116"/>
      <c r="P82" s="116"/>
      <c r="Q82" s="116"/>
      <c r="R82" s="116"/>
      <c r="S82" s="116"/>
      <c r="T82" s="116"/>
      <c r="U82" s="116"/>
      <c r="V82" s="116"/>
    </row>
  </sheetData>
  <sheetProtection algorithmName="SHA-512" hashValue="Y1MGaZfEO2AkaD4RhX1XTkOflv6sHrfbpIboXc52wgybR1+vKuikXhgipbBKi5VJrlgH1z60cF3hzc/W+lAIdA==" saltValue="sWX/3kDS6eCk5pfuZhD7fA==" spinCount="100000" sheet="1" formatCells="0" formatColumns="0" formatRows="0" selectLockedCells="1"/>
  <mergeCells count="10">
    <mergeCell ref="Q5:W8"/>
    <mergeCell ref="B61:M61"/>
    <mergeCell ref="N61:P61"/>
    <mergeCell ref="B6:M6"/>
    <mergeCell ref="B16:M16"/>
    <mergeCell ref="N16:P16"/>
    <mergeCell ref="N27:P27"/>
    <mergeCell ref="B28:M28"/>
    <mergeCell ref="N28:P28"/>
    <mergeCell ref="N6:P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6"/>
  <sheetViews>
    <sheetView showGridLines="0" topLeftCell="A23" zoomScaleNormal="100" workbookViewId="0">
      <selection activeCell="B27" sqref="B27"/>
    </sheetView>
  </sheetViews>
  <sheetFormatPr defaultColWidth="17.33203125" defaultRowHeight="15" customHeight="1"/>
  <cols>
    <col min="1" max="1" width="34" customWidth="1"/>
    <col min="2" max="13" width="12.33203125" customWidth="1"/>
    <col min="14" max="14" width="10.5546875" customWidth="1"/>
    <col min="15" max="15" width="14.33203125" customWidth="1"/>
    <col min="16" max="16" width="10.44140625" customWidth="1"/>
    <col min="17" max="26" width="21.44140625" customWidth="1"/>
  </cols>
  <sheetData>
    <row r="1" spans="1:15" ht="22.8">
      <c r="A1" s="361" t="s">
        <v>163</v>
      </c>
      <c r="B1" s="1"/>
      <c r="E1" s="1"/>
      <c r="F1" s="1"/>
      <c r="I1" s="1"/>
      <c r="J1" s="1"/>
      <c r="K1" s="1"/>
      <c r="L1" s="1"/>
      <c r="M1" s="1"/>
      <c r="N1" s="1"/>
      <c r="O1" s="13"/>
    </row>
    <row r="2" spans="1:15" ht="14.4" customHeight="1">
      <c r="A2" s="361"/>
      <c r="B2" s="151"/>
      <c r="C2" s="209"/>
      <c r="D2" s="118" t="s">
        <v>55</v>
      </c>
      <c r="E2" s="151"/>
      <c r="F2" s="151"/>
      <c r="G2" s="116"/>
      <c r="H2" s="116"/>
      <c r="I2" s="151"/>
      <c r="J2" s="151"/>
      <c r="K2" s="151"/>
      <c r="L2" s="151"/>
      <c r="M2" s="151"/>
      <c r="N2" s="151"/>
      <c r="O2" s="362"/>
    </row>
    <row r="3" spans="1:15" ht="13.8">
      <c r="A3" s="362"/>
      <c r="B3" s="151"/>
      <c r="C3" s="120"/>
      <c r="D3" s="211" t="s">
        <v>58</v>
      </c>
      <c r="E3" s="121"/>
      <c r="F3" s="121"/>
      <c r="G3" s="363"/>
      <c r="H3" s="151"/>
      <c r="I3" s="151"/>
      <c r="J3" s="151"/>
      <c r="K3" s="151"/>
      <c r="L3" s="151"/>
      <c r="M3" s="151"/>
      <c r="N3" s="151"/>
      <c r="O3" s="362"/>
    </row>
    <row r="4" spans="1:15" ht="15.75" customHeight="1" thickBot="1">
      <c r="A4" s="151"/>
      <c r="B4" s="151"/>
      <c r="C4" s="151"/>
      <c r="D4" s="151"/>
      <c r="E4" s="151"/>
      <c r="F4" s="151"/>
      <c r="G4" s="362"/>
      <c r="H4" s="151"/>
      <c r="I4" s="151"/>
      <c r="J4" s="151"/>
      <c r="K4" s="151"/>
      <c r="L4" s="151"/>
      <c r="M4" s="151"/>
      <c r="N4" s="151"/>
      <c r="O4" s="362"/>
    </row>
    <row r="5" spans="1:15" ht="32.25" customHeight="1" thickBot="1">
      <c r="A5" s="364"/>
      <c r="B5" s="365" t="s">
        <v>164</v>
      </c>
      <c r="C5" s="366">
        <f>'Projected Profit &amp; Loss'!B5</f>
        <v>45413</v>
      </c>
      <c r="D5" s="366">
        <f>'Projected Profit &amp; Loss'!C5</f>
        <v>45444</v>
      </c>
      <c r="E5" s="366">
        <f>'Projected Profit &amp; Loss'!D5</f>
        <v>45474</v>
      </c>
      <c r="F5" s="366">
        <f>'Projected Profit &amp; Loss'!E5</f>
        <v>45505</v>
      </c>
      <c r="G5" s="366">
        <f>'Projected Profit &amp; Loss'!F5</f>
        <v>45536</v>
      </c>
      <c r="H5" s="366">
        <f>'Projected Profit &amp; Loss'!G5</f>
        <v>45566</v>
      </c>
      <c r="I5" s="366">
        <f>'Projected Profit &amp; Loss'!H5</f>
        <v>45597</v>
      </c>
      <c r="J5" s="366">
        <f>'Projected Profit &amp; Loss'!I5</f>
        <v>45627</v>
      </c>
      <c r="K5" s="366">
        <f>'Projected Profit &amp; Loss'!J5</f>
        <v>45658</v>
      </c>
      <c r="L5" s="366">
        <f>'Projected Profit &amp; Loss'!K5</f>
        <v>45689</v>
      </c>
      <c r="M5" s="366">
        <f>'Projected Profit &amp; Loss'!L5</f>
        <v>45717</v>
      </c>
      <c r="N5" s="366">
        <f>'Projected Profit &amp; Loss'!M5</f>
        <v>45748</v>
      </c>
      <c r="O5" s="367" t="s">
        <v>106</v>
      </c>
    </row>
    <row r="6" spans="1:15" ht="57.6" customHeight="1" thickBot="1">
      <c r="A6" s="415" t="s">
        <v>165</v>
      </c>
      <c r="B6" s="386" t="s">
        <v>166</v>
      </c>
      <c r="C6" s="373" t="e">
        <f>B54</f>
        <v>#VALUE!</v>
      </c>
      <c r="D6" s="373" t="e">
        <f t="shared" ref="D6:N6" si="0">C54</f>
        <v>#VALUE!</v>
      </c>
      <c r="E6" s="373" t="e">
        <f t="shared" si="0"/>
        <v>#VALUE!</v>
      </c>
      <c r="F6" s="373" t="e">
        <f t="shared" si="0"/>
        <v>#VALUE!</v>
      </c>
      <c r="G6" s="373" t="e">
        <f t="shared" si="0"/>
        <v>#VALUE!</v>
      </c>
      <c r="H6" s="373" t="e">
        <f t="shared" si="0"/>
        <v>#VALUE!</v>
      </c>
      <c r="I6" s="373" t="e">
        <f t="shared" si="0"/>
        <v>#VALUE!</v>
      </c>
      <c r="J6" s="373" t="e">
        <f t="shared" si="0"/>
        <v>#VALUE!</v>
      </c>
      <c r="K6" s="373" t="e">
        <f t="shared" si="0"/>
        <v>#VALUE!</v>
      </c>
      <c r="L6" s="373" t="e">
        <f t="shared" si="0"/>
        <v>#VALUE!</v>
      </c>
      <c r="M6" s="373" t="e">
        <f t="shared" si="0"/>
        <v>#VALUE!</v>
      </c>
      <c r="N6" s="373" t="e">
        <f t="shared" si="0"/>
        <v>#VALUE!</v>
      </c>
      <c r="O6" s="374"/>
    </row>
    <row r="7" spans="1:15" ht="17.399999999999999" customHeight="1" thickBot="1">
      <c r="A7" s="368"/>
      <c r="B7" s="369"/>
      <c r="C7" s="370"/>
      <c r="D7" s="370"/>
      <c r="E7" s="370"/>
      <c r="F7" s="370"/>
      <c r="G7" s="370"/>
      <c r="H7" s="370"/>
      <c r="I7" s="370"/>
      <c r="J7" s="370"/>
      <c r="K7" s="370"/>
      <c r="L7" s="370"/>
      <c r="M7" s="370"/>
      <c r="N7" s="370"/>
      <c r="O7" s="371"/>
    </row>
    <row r="8" spans="1:15" ht="22.5" customHeight="1">
      <c r="A8" s="387" t="s">
        <v>167</v>
      </c>
      <c r="B8" s="761"/>
      <c r="C8" s="762"/>
      <c r="D8" s="762"/>
      <c r="E8" s="762"/>
      <c r="F8" s="762"/>
      <c r="G8" s="762"/>
      <c r="H8" s="762"/>
      <c r="I8" s="762"/>
      <c r="J8" s="762"/>
      <c r="K8" s="762"/>
      <c r="L8" s="762"/>
      <c r="M8" s="762"/>
      <c r="N8" s="762"/>
      <c r="O8" s="763"/>
    </row>
    <row r="9" spans="1:15" ht="13.95" customHeight="1">
      <c r="A9" s="758" t="s">
        <v>168</v>
      </c>
      <c r="B9" s="759"/>
      <c r="C9" s="759"/>
      <c r="D9" s="759"/>
      <c r="E9" s="759"/>
      <c r="F9" s="759"/>
      <c r="G9" s="759"/>
      <c r="H9" s="759"/>
      <c r="I9" s="759"/>
      <c r="J9" s="759"/>
      <c r="K9" s="759"/>
      <c r="L9" s="759"/>
      <c r="M9" s="759"/>
      <c r="N9" s="759"/>
      <c r="O9" s="760"/>
    </row>
    <row r="10" spans="1:15" ht="13.95" customHeight="1">
      <c r="A10" s="375" t="s">
        <v>169</v>
      </c>
      <c r="B10" s="376"/>
      <c r="C10" s="377">
        <f>'Projected Profit &amp; Loss'!B15</f>
        <v>0</v>
      </c>
      <c r="D10" s="377">
        <f>'Projected Profit &amp; Loss'!C15</f>
        <v>0</v>
      </c>
      <c r="E10" s="377">
        <f>'Projected Profit &amp; Loss'!D15</f>
        <v>0</v>
      </c>
      <c r="F10" s="377">
        <f>'Projected Profit &amp; Loss'!E15</f>
        <v>0</v>
      </c>
      <c r="G10" s="377">
        <f>'Projected Profit &amp; Loss'!F15</f>
        <v>0</v>
      </c>
      <c r="H10" s="377">
        <f>'Projected Profit &amp; Loss'!G15</f>
        <v>0</v>
      </c>
      <c r="I10" s="377">
        <f>'Projected Profit &amp; Loss'!H15</f>
        <v>0</v>
      </c>
      <c r="J10" s="377">
        <f>'Projected Profit &amp; Loss'!I15</f>
        <v>0</v>
      </c>
      <c r="K10" s="377">
        <f>'Projected Profit &amp; Loss'!J15</f>
        <v>0</v>
      </c>
      <c r="L10" s="377">
        <f>'Projected Profit &amp; Loss'!K15</f>
        <v>0</v>
      </c>
      <c r="M10" s="377">
        <f>'Projected Profit &amp; Loss'!L15</f>
        <v>0</v>
      </c>
      <c r="N10" s="377">
        <f>'Projected Profit &amp; Loss'!M15</f>
        <v>0</v>
      </c>
      <c r="O10" s="388">
        <f t="shared" ref="O10:O22" si="1">SUM(B10:N10)</f>
        <v>0</v>
      </c>
    </row>
    <row r="11" spans="1:15" ht="13.95" customHeight="1">
      <c r="A11" s="375" t="s">
        <v>170</v>
      </c>
      <c r="B11" s="376"/>
      <c r="C11" s="377">
        <f>'Projected Profit &amp; Loss'!B57</f>
        <v>0</v>
      </c>
      <c r="D11" s="377">
        <f>'Projected Profit &amp; Loss'!C57</f>
        <v>0</v>
      </c>
      <c r="E11" s="377">
        <f>'Projected Profit &amp; Loss'!D57</f>
        <v>0</v>
      </c>
      <c r="F11" s="377">
        <f>'Projected Profit &amp; Loss'!E57</f>
        <v>0</v>
      </c>
      <c r="G11" s="377">
        <f>'Projected Profit &amp; Loss'!F57</f>
        <v>0</v>
      </c>
      <c r="H11" s="377">
        <f>'Projected Profit &amp; Loss'!G57</f>
        <v>0</v>
      </c>
      <c r="I11" s="377">
        <f>'Projected Profit &amp; Loss'!H57</f>
        <v>0</v>
      </c>
      <c r="J11" s="377">
        <f>'Projected Profit &amp; Loss'!I57</f>
        <v>0</v>
      </c>
      <c r="K11" s="377">
        <f>'Projected Profit &amp; Loss'!J57</f>
        <v>0</v>
      </c>
      <c r="L11" s="377">
        <f>'Projected Profit &amp; Loss'!K57</f>
        <v>0</v>
      </c>
      <c r="M11" s="377">
        <f>'Projected Profit &amp; Loss'!L57</f>
        <v>0</v>
      </c>
      <c r="N11" s="377">
        <f>'Projected Profit &amp; Loss'!M57</f>
        <v>0</v>
      </c>
      <c r="O11" s="388">
        <f t="shared" si="1"/>
        <v>0</v>
      </c>
    </row>
    <row r="12" spans="1:15" ht="13.95" customHeight="1">
      <c r="A12" s="375" t="s">
        <v>171</v>
      </c>
      <c r="B12" s="376"/>
      <c r="C12" s="377">
        <f>'Projected Profit &amp; Loss'!B56</f>
        <v>0</v>
      </c>
      <c r="D12" s="377">
        <f>'Projected Profit &amp; Loss'!C56</f>
        <v>0</v>
      </c>
      <c r="E12" s="377">
        <f>'Projected Profit &amp; Loss'!D56</f>
        <v>0</v>
      </c>
      <c r="F12" s="377">
        <f>'Projected Profit &amp; Loss'!E56</f>
        <v>0</v>
      </c>
      <c r="G12" s="377">
        <f>'Projected Profit &amp; Loss'!F56</f>
        <v>0</v>
      </c>
      <c r="H12" s="377">
        <f>'Projected Profit &amp; Loss'!G56</f>
        <v>0</v>
      </c>
      <c r="I12" s="377">
        <f>'Projected Profit &amp; Loss'!H56</f>
        <v>0</v>
      </c>
      <c r="J12" s="377">
        <f>'Projected Profit &amp; Loss'!I56</f>
        <v>0</v>
      </c>
      <c r="K12" s="377">
        <f>'Projected Profit &amp; Loss'!J56</f>
        <v>0</v>
      </c>
      <c r="L12" s="377">
        <f>'Projected Profit &amp; Loss'!K56</f>
        <v>0</v>
      </c>
      <c r="M12" s="377">
        <f>'Projected Profit &amp; Loss'!L56</f>
        <v>0</v>
      </c>
      <c r="N12" s="377">
        <f>'Projected Profit &amp; Loss'!M56</f>
        <v>0</v>
      </c>
      <c r="O12" s="388">
        <f t="shared" si="1"/>
        <v>0</v>
      </c>
    </row>
    <row r="13" spans="1:15" ht="13.95" customHeight="1">
      <c r="A13" s="378" t="s">
        <v>172</v>
      </c>
      <c r="B13" s="379"/>
      <c r="C13" s="156"/>
      <c r="D13" s="156"/>
      <c r="E13" s="156"/>
      <c r="F13" s="156"/>
      <c r="G13" s="156"/>
      <c r="H13" s="156"/>
      <c r="I13" s="156"/>
      <c r="J13" s="156"/>
      <c r="K13" s="156"/>
      <c r="L13" s="156"/>
      <c r="M13" s="156"/>
      <c r="N13" s="156"/>
      <c r="O13" s="388">
        <f t="shared" si="1"/>
        <v>0</v>
      </c>
    </row>
    <row r="14" spans="1:15" ht="13.95" customHeight="1">
      <c r="A14" s="378" t="s">
        <v>8</v>
      </c>
      <c r="B14" s="379"/>
      <c r="C14" s="156"/>
      <c r="D14" s="156"/>
      <c r="E14" s="156"/>
      <c r="F14" s="156"/>
      <c r="G14" s="156"/>
      <c r="H14" s="156"/>
      <c r="I14" s="156"/>
      <c r="J14" s="156"/>
      <c r="K14" s="156"/>
      <c r="L14" s="156"/>
      <c r="M14" s="156"/>
      <c r="N14" s="156"/>
      <c r="O14" s="388">
        <f t="shared" si="1"/>
        <v>0</v>
      </c>
    </row>
    <row r="15" spans="1:15" ht="13.95" customHeight="1" thickBot="1">
      <c r="A15" s="389" t="s">
        <v>173</v>
      </c>
      <c r="B15" s="390">
        <f>SUM(B10:B14)</f>
        <v>0</v>
      </c>
      <c r="C15" s="390">
        <f>SUM(C10:C14)</f>
        <v>0</v>
      </c>
      <c r="D15" s="390">
        <f t="shared" ref="D15:N15" si="2">SUM(D10:D14)</f>
        <v>0</v>
      </c>
      <c r="E15" s="390">
        <f t="shared" si="2"/>
        <v>0</v>
      </c>
      <c r="F15" s="390">
        <f t="shared" si="2"/>
        <v>0</v>
      </c>
      <c r="G15" s="390">
        <f t="shared" si="2"/>
        <v>0</v>
      </c>
      <c r="H15" s="390">
        <f t="shared" si="2"/>
        <v>0</v>
      </c>
      <c r="I15" s="390">
        <f t="shared" si="2"/>
        <v>0</v>
      </c>
      <c r="J15" s="390">
        <f t="shared" si="2"/>
        <v>0</v>
      </c>
      <c r="K15" s="390">
        <f t="shared" si="2"/>
        <v>0</v>
      </c>
      <c r="L15" s="390">
        <f t="shared" si="2"/>
        <v>0</v>
      </c>
      <c r="M15" s="390">
        <f t="shared" si="2"/>
        <v>0</v>
      </c>
      <c r="N15" s="390">
        <f t="shared" si="2"/>
        <v>0</v>
      </c>
      <c r="O15" s="391">
        <f t="shared" si="1"/>
        <v>0</v>
      </c>
    </row>
    <row r="16" spans="1:15" ht="13.95" customHeight="1">
      <c r="A16" s="773" t="s">
        <v>174</v>
      </c>
      <c r="B16" s="774"/>
      <c r="C16" s="774"/>
      <c r="D16" s="774"/>
      <c r="E16" s="774"/>
      <c r="F16" s="774"/>
      <c r="G16" s="774"/>
      <c r="H16" s="774"/>
      <c r="I16" s="774"/>
      <c r="J16" s="774"/>
      <c r="K16" s="774"/>
      <c r="L16" s="774"/>
      <c r="M16" s="774"/>
      <c r="N16" s="774"/>
      <c r="O16" s="775"/>
    </row>
    <row r="17" spans="1:16" ht="13.95" customHeight="1">
      <c r="A17" s="375" t="s">
        <v>175</v>
      </c>
      <c r="B17" s="380"/>
      <c r="C17" s="381">
        <f>'Cost of Goods Forecast '!B36</f>
        <v>0</v>
      </c>
      <c r="D17" s="381">
        <f>'Cost of Goods Forecast '!C36</f>
        <v>0</v>
      </c>
      <c r="E17" s="381">
        <f>'Cost of Goods Forecast '!D36</f>
        <v>0</v>
      </c>
      <c r="F17" s="381">
        <f>'Cost of Goods Forecast '!E36</f>
        <v>0</v>
      </c>
      <c r="G17" s="381">
        <f>'Cost of Goods Forecast '!F36</f>
        <v>0</v>
      </c>
      <c r="H17" s="381">
        <f>'Cost of Goods Forecast '!G36</f>
        <v>0</v>
      </c>
      <c r="I17" s="381">
        <f>'Cost of Goods Forecast '!H36</f>
        <v>0</v>
      </c>
      <c r="J17" s="381">
        <f>'Cost of Goods Forecast '!I36</f>
        <v>0</v>
      </c>
      <c r="K17" s="381">
        <f>'Cost of Goods Forecast '!J36</f>
        <v>0</v>
      </c>
      <c r="L17" s="381">
        <f>'Cost of Goods Forecast '!K36</f>
        <v>0</v>
      </c>
      <c r="M17" s="381">
        <f>'Cost of Goods Forecast '!L36</f>
        <v>0</v>
      </c>
      <c r="N17" s="381">
        <f>'Cost of Goods Forecast '!M36</f>
        <v>0</v>
      </c>
      <c r="O17" s="388">
        <f t="shared" si="1"/>
        <v>0</v>
      </c>
    </row>
    <row r="18" spans="1:16" ht="13.95" customHeight="1">
      <c r="A18" s="375" t="s">
        <v>176</v>
      </c>
      <c r="B18" s="382"/>
      <c r="C18" s="381">
        <f>'Projected Profit &amp; Loss'!B60</f>
        <v>0</v>
      </c>
      <c r="D18" s="381">
        <f>'Projected Profit &amp; Loss'!C60</f>
        <v>0</v>
      </c>
      <c r="E18" s="381">
        <f>'Projected Profit &amp; Loss'!D60</f>
        <v>0</v>
      </c>
      <c r="F18" s="381">
        <f>'Projected Profit &amp; Loss'!E60</f>
        <v>0</v>
      </c>
      <c r="G18" s="381">
        <f>'Projected Profit &amp; Loss'!F60</f>
        <v>0</v>
      </c>
      <c r="H18" s="381">
        <f>'Projected Profit &amp; Loss'!G60</f>
        <v>0</v>
      </c>
      <c r="I18" s="381">
        <f>'Projected Profit &amp; Loss'!H60</f>
        <v>0</v>
      </c>
      <c r="J18" s="381">
        <f>'Projected Profit &amp; Loss'!I60</f>
        <v>0</v>
      </c>
      <c r="K18" s="381">
        <f>'Projected Profit &amp; Loss'!J60</f>
        <v>0</v>
      </c>
      <c r="L18" s="381">
        <f>'Projected Profit &amp; Loss'!K60</f>
        <v>0</v>
      </c>
      <c r="M18" s="381">
        <f>'Projected Profit &amp; Loss'!L60</f>
        <v>0</v>
      </c>
      <c r="N18" s="381">
        <f>'Projected Profit &amp; Loss'!M60</f>
        <v>0</v>
      </c>
      <c r="O18" s="388">
        <f>'Projected Profit &amp; Loss'!N60</f>
        <v>0</v>
      </c>
    </row>
    <row r="19" spans="1:16" ht="13.95" customHeight="1">
      <c r="A19" s="378"/>
      <c r="B19" s="383"/>
      <c r="C19" s="384"/>
      <c r="D19" s="384"/>
      <c r="E19" s="384"/>
      <c r="F19" s="384"/>
      <c r="G19" s="384"/>
      <c r="H19" s="384"/>
      <c r="I19" s="384"/>
      <c r="J19" s="384"/>
      <c r="K19" s="384"/>
      <c r="L19" s="384"/>
      <c r="M19" s="384"/>
      <c r="N19" s="384"/>
      <c r="O19" s="388"/>
    </row>
    <row r="20" spans="1:16" ht="13.95" customHeight="1">
      <c r="A20" s="378"/>
      <c r="B20" s="383"/>
      <c r="C20" s="384"/>
      <c r="D20" s="384"/>
      <c r="E20" s="384"/>
      <c r="F20" s="384"/>
      <c r="G20" s="384"/>
      <c r="H20" s="384"/>
      <c r="I20" s="384"/>
      <c r="J20" s="384"/>
      <c r="K20" s="384"/>
      <c r="L20" s="384"/>
      <c r="M20" s="384"/>
      <c r="N20" s="384"/>
      <c r="O20" s="388">
        <f t="shared" si="1"/>
        <v>0</v>
      </c>
      <c r="P20" s="101"/>
    </row>
    <row r="21" spans="1:16" ht="13.95" customHeight="1">
      <c r="A21" s="385" t="s">
        <v>177</v>
      </c>
      <c r="B21" s="392">
        <f>'StartUp Expenses'!B51</f>
        <v>0</v>
      </c>
      <c r="C21" s="764"/>
      <c r="D21" s="765"/>
      <c r="E21" s="765"/>
      <c r="F21" s="765"/>
      <c r="G21" s="765"/>
      <c r="H21" s="765"/>
      <c r="I21" s="765"/>
      <c r="J21" s="765"/>
      <c r="K21" s="765"/>
      <c r="L21" s="765"/>
      <c r="M21" s="765"/>
      <c r="N21" s="766"/>
      <c r="O21" s="388">
        <f>SUM(B21:N21)</f>
        <v>0</v>
      </c>
    </row>
    <row r="22" spans="1:16" ht="13.95" customHeight="1" thickBot="1">
      <c r="A22" s="389" t="s">
        <v>178</v>
      </c>
      <c r="B22" s="390">
        <f>SUM(B17:B21)</f>
        <v>0</v>
      </c>
      <c r="C22" s="390">
        <f>SUM(C17:C21)</f>
        <v>0</v>
      </c>
      <c r="D22" s="390">
        <f t="shared" ref="D22:N22" si="3">SUM(D17:D21)</f>
        <v>0</v>
      </c>
      <c r="E22" s="390">
        <f t="shared" si="3"/>
        <v>0</v>
      </c>
      <c r="F22" s="390">
        <f t="shared" si="3"/>
        <v>0</v>
      </c>
      <c r="G22" s="390">
        <f t="shared" si="3"/>
        <v>0</v>
      </c>
      <c r="H22" s="390">
        <f t="shared" si="3"/>
        <v>0</v>
      </c>
      <c r="I22" s="390">
        <f t="shared" si="3"/>
        <v>0</v>
      </c>
      <c r="J22" s="390">
        <f t="shared" si="3"/>
        <v>0</v>
      </c>
      <c r="K22" s="390">
        <f t="shared" si="3"/>
        <v>0</v>
      </c>
      <c r="L22" s="390">
        <f t="shared" si="3"/>
        <v>0</v>
      </c>
      <c r="M22" s="390">
        <f t="shared" si="3"/>
        <v>0</v>
      </c>
      <c r="N22" s="390">
        <f t="shared" si="3"/>
        <v>0</v>
      </c>
      <c r="O22" s="391">
        <f t="shared" si="1"/>
        <v>0</v>
      </c>
    </row>
    <row r="23" spans="1:16" ht="30.75" customHeight="1" thickBot="1">
      <c r="A23" s="393" t="s">
        <v>179</v>
      </c>
      <c r="B23" s="394">
        <f>B15-B22</f>
        <v>0</v>
      </c>
      <c r="C23" s="394">
        <f>C15-C22</f>
        <v>0</v>
      </c>
      <c r="D23" s="394">
        <f t="shared" ref="D23:O23" si="4">D15-D22</f>
        <v>0</v>
      </c>
      <c r="E23" s="394">
        <f t="shared" si="4"/>
        <v>0</v>
      </c>
      <c r="F23" s="394">
        <f t="shared" si="4"/>
        <v>0</v>
      </c>
      <c r="G23" s="394">
        <f t="shared" si="4"/>
        <v>0</v>
      </c>
      <c r="H23" s="394">
        <f t="shared" si="4"/>
        <v>0</v>
      </c>
      <c r="I23" s="394">
        <f t="shared" si="4"/>
        <v>0</v>
      </c>
      <c r="J23" s="394">
        <f t="shared" si="4"/>
        <v>0</v>
      </c>
      <c r="K23" s="394">
        <f t="shared" si="4"/>
        <v>0</v>
      </c>
      <c r="L23" s="394">
        <f t="shared" si="4"/>
        <v>0</v>
      </c>
      <c r="M23" s="394">
        <f t="shared" si="4"/>
        <v>0</v>
      </c>
      <c r="N23" s="394">
        <f t="shared" si="4"/>
        <v>0</v>
      </c>
      <c r="O23" s="394">
        <f t="shared" si="4"/>
        <v>0</v>
      </c>
    </row>
    <row r="24" spans="1:16" ht="15.75" customHeight="1" thickBot="1">
      <c r="A24" s="395"/>
      <c r="B24" s="396"/>
      <c r="C24" s="397"/>
      <c r="D24" s="397"/>
      <c r="E24" s="397"/>
      <c r="F24" s="397"/>
      <c r="G24" s="397"/>
      <c r="H24" s="397"/>
      <c r="I24" s="397"/>
      <c r="J24" s="397"/>
      <c r="K24" s="397"/>
      <c r="L24" s="397"/>
      <c r="M24" s="397"/>
      <c r="N24" s="397"/>
      <c r="O24" s="398"/>
    </row>
    <row r="25" spans="1:16" ht="26.25" customHeight="1">
      <c r="A25" s="399" t="s">
        <v>180</v>
      </c>
      <c r="B25" s="767"/>
      <c r="C25" s="768"/>
      <c r="D25" s="768"/>
      <c r="E25" s="768"/>
      <c r="F25" s="768"/>
      <c r="G25" s="768"/>
      <c r="H25" s="768"/>
      <c r="I25" s="768"/>
      <c r="J25" s="768"/>
      <c r="K25" s="768"/>
      <c r="L25" s="768"/>
      <c r="M25" s="768"/>
      <c r="N25" s="768"/>
      <c r="O25" s="769"/>
    </row>
    <row r="26" spans="1:16" ht="13.95" customHeight="1">
      <c r="A26" s="755" t="s">
        <v>168</v>
      </c>
      <c r="B26" s="756"/>
      <c r="C26" s="756"/>
      <c r="D26" s="756"/>
      <c r="E26" s="756"/>
      <c r="F26" s="756"/>
      <c r="G26" s="756"/>
      <c r="H26" s="756"/>
      <c r="I26" s="756"/>
      <c r="J26" s="756"/>
      <c r="K26" s="756"/>
      <c r="L26" s="756"/>
      <c r="M26" s="756"/>
      <c r="N26" s="756"/>
      <c r="O26" s="757"/>
    </row>
    <row r="27" spans="1:16" ht="13.95" customHeight="1">
      <c r="A27" s="378" t="s">
        <v>181</v>
      </c>
      <c r="B27" s="400"/>
      <c r="C27" s="372"/>
      <c r="D27" s="156"/>
      <c r="E27" s="156"/>
      <c r="F27" s="156"/>
      <c r="G27" s="156"/>
      <c r="H27" s="156"/>
      <c r="I27" s="156"/>
      <c r="J27" s="156"/>
      <c r="K27" s="156"/>
      <c r="L27" s="156"/>
      <c r="M27" s="156"/>
      <c r="N27" s="156"/>
      <c r="O27" s="388">
        <f>SUM(B27:N27)</f>
        <v>0</v>
      </c>
    </row>
    <row r="28" spans="1:16" ht="13.95" customHeight="1">
      <c r="A28" s="378" t="s">
        <v>182</v>
      </c>
      <c r="B28" s="400"/>
      <c r="C28" s="156"/>
      <c r="D28" s="156"/>
      <c r="E28" s="156"/>
      <c r="F28" s="156"/>
      <c r="G28" s="156"/>
      <c r="H28" s="156"/>
      <c r="I28" s="156"/>
      <c r="J28" s="156"/>
      <c r="K28" s="156"/>
      <c r="L28" s="156"/>
      <c r="M28" s="156"/>
      <c r="N28" s="156"/>
      <c r="O28" s="388">
        <f t="shared" ref="O28:O53" si="5">SUM(B28:N28)</f>
        <v>0</v>
      </c>
    </row>
    <row r="29" spans="1:16" ht="13.95" customHeight="1">
      <c r="A29" s="378" t="s">
        <v>183</v>
      </c>
      <c r="B29" s="400"/>
      <c r="C29" s="156"/>
      <c r="D29" s="156"/>
      <c r="E29" s="156"/>
      <c r="F29" s="156"/>
      <c r="G29" s="156"/>
      <c r="H29" s="156"/>
      <c r="I29" s="156"/>
      <c r="J29" s="156"/>
      <c r="K29" s="156"/>
      <c r="L29" s="156"/>
      <c r="M29" s="156"/>
      <c r="N29" s="156"/>
      <c r="O29" s="388">
        <f t="shared" si="5"/>
        <v>0</v>
      </c>
    </row>
    <row r="30" spans="1:16" ht="13.95" customHeight="1">
      <c r="A30" s="401" t="s">
        <v>173</v>
      </c>
      <c r="B30" s="377">
        <f>SUM(B27:B29)</f>
        <v>0</v>
      </c>
      <c r="C30" s="377">
        <f t="shared" ref="C30:N30" si="6">SUM(C27:C29)</f>
        <v>0</v>
      </c>
      <c r="D30" s="377">
        <f t="shared" si="6"/>
        <v>0</v>
      </c>
      <c r="E30" s="377">
        <f>SUM(E27:E29)</f>
        <v>0</v>
      </c>
      <c r="F30" s="377">
        <f t="shared" si="6"/>
        <v>0</v>
      </c>
      <c r="G30" s="377">
        <f t="shared" si="6"/>
        <v>0</v>
      </c>
      <c r="H30" s="377">
        <f t="shared" si="6"/>
        <v>0</v>
      </c>
      <c r="I30" s="377">
        <f t="shared" si="6"/>
        <v>0</v>
      </c>
      <c r="J30" s="377">
        <f t="shared" si="6"/>
        <v>0</v>
      </c>
      <c r="K30" s="377">
        <f t="shared" si="6"/>
        <v>0</v>
      </c>
      <c r="L30" s="377">
        <f t="shared" si="6"/>
        <v>0</v>
      </c>
      <c r="M30" s="377">
        <f t="shared" si="6"/>
        <v>0</v>
      </c>
      <c r="N30" s="377">
        <f t="shared" si="6"/>
        <v>0</v>
      </c>
      <c r="O30" s="388">
        <f t="shared" si="5"/>
        <v>0</v>
      </c>
    </row>
    <row r="31" spans="1:16" ht="13.95" customHeight="1">
      <c r="A31" s="755" t="s">
        <v>174</v>
      </c>
      <c r="B31" s="756"/>
      <c r="C31" s="756"/>
      <c r="D31" s="756"/>
      <c r="E31" s="756"/>
      <c r="F31" s="756"/>
      <c r="G31" s="756"/>
      <c r="H31" s="756"/>
      <c r="I31" s="756"/>
      <c r="J31" s="756"/>
      <c r="K31" s="756"/>
      <c r="L31" s="756"/>
      <c r="M31" s="756"/>
      <c r="N31" s="756"/>
      <c r="O31" s="757"/>
    </row>
    <row r="32" spans="1:16" ht="13.95" customHeight="1">
      <c r="A32" s="378" t="s">
        <v>184</v>
      </c>
      <c r="B32" s="402"/>
      <c r="C32" s="156"/>
      <c r="D32" s="156"/>
      <c r="E32" s="156"/>
      <c r="F32" s="156"/>
      <c r="G32" s="156"/>
      <c r="H32" s="156"/>
      <c r="I32" s="156"/>
      <c r="J32" s="156"/>
      <c r="K32" s="156"/>
      <c r="L32" s="156"/>
      <c r="M32" s="156"/>
      <c r="N32" s="156"/>
      <c r="O32" s="388">
        <f t="shared" si="5"/>
        <v>0</v>
      </c>
    </row>
    <row r="33" spans="1:15" ht="13.95" customHeight="1">
      <c r="A33" s="378" t="s">
        <v>185</v>
      </c>
      <c r="B33" s="402"/>
      <c r="C33" s="156"/>
      <c r="D33" s="156"/>
      <c r="E33" s="156"/>
      <c r="F33" s="156"/>
      <c r="G33" s="156"/>
      <c r="H33" s="156"/>
      <c r="I33" s="156"/>
      <c r="J33" s="156"/>
      <c r="K33" s="156"/>
      <c r="L33" s="156"/>
      <c r="M33" s="156"/>
      <c r="N33" s="403"/>
      <c r="O33" s="388">
        <f t="shared" si="5"/>
        <v>0</v>
      </c>
    </row>
    <row r="34" spans="1:15" ht="13.95" customHeight="1">
      <c r="A34" s="378" t="s">
        <v>186</v>
      </c>
      <c r="B34" s="402"/>
      <c r="C34" s="156"/>
      <c r="D34" s="156"/>
      <c r="E34" s="156"/>
      <c r="F34" s="156"/>
      <c r="G34" s="156"/>
      <c r="H34" s="156"/>
      <c r="I34" s="156"/>
      <c r="J34" s="156"/>
      <c r="K34" s="156"/>
      <c r="L34" s="156"/>
      <c r="M34" s="156"/>
      <c r="N34" s="403"/>
      <c r="O34" s="388">
        <f t="shared" si="5"/>
        <v>0</v>
      </c>
    </row>
    <row r="35" spans="1:15" ht="13.95" customHeight="1">
      <c r="A35" s="378" t="s">
        <v>187</v>
      </c>
      <c r="B35" s="400"/>
      <c r="C35" s="156"/>
      <c r="D35" s="156"/>
      <c r="E35" s="156"/>
      <c r="F35" s="156"/>
      <c r="G35" s="156"/>
      <c r="H35" s="156"/>
      <c r="I35" s="156"/>
      <c r="J35" s="156"/>
      <c r="K35" s="156"/>
      <c r="L35" s="156"/>
      <c r="M35" s="156"/>
      <c r="N35" s="403"/>
      <c r="O35" s="388">
        <f t="shared" si="5"/>
        <v>0</v>
      </c>
    </row>
    <row r="36" spans="1:15" ht="13.95" customHeight="1" thickBot="1">
      <c r="A36" s="389" t="s">
        <v>178</v>
      </c>
      <c r="B36" s="390">
        <f>SUM(B32:B35)</f>
        <v>0</v>
      </c>
      <c r="C36" s="390">
        <f t="shared" ref="C36:N36" si="7">SUM(C32:C35)</f>
        <v>0</v>
      </c>
      <c r="D36" s="390">
        <f t="shared" si="7"/>
        <v>0</v>
      </c>
      <c r="E36" s="390">
        <f t="shared" si="7"/>
        <v>0</v>
      </c>
      <c r="F36" s="390">
        <f t="shared" si="7"/>
        <v>0</v>
      </c>
      <c r="G36" s="390">
        <f t="shared" si="7"/>
        <v>0</v>
      </c>
      <c r="H36" s="390">
        <f t="shared" si="7"/>
        <v>0</v>
      </c>
      <c r="I36" s="390">
        <f t="shared" si="7"/>
        <v>0</v>
      </c>
      <c r="J36" s="390">
        <f t="shared" si="7"/>
        <v>0</v>
      </c>
      <c r="K36" s="390">
        <f t="shared" si="7"/>
        <v>0</v>
      </c>
      <c r="L36" s="390">
        <f t="shared" si="7"/>
        <v>0</v>
      </c>
      <c r="M36" s="390">
        <f t="shared" si="7"/>
        <v>0</v>
      </c>
      <c r="N36" s="390">
        <f t="shared" si="7"/>
        <v>0</v>
      </c>
      <c r="O36" s="391">
        <f t="shared" si="5"/>
        <v>0</v>
      </c>
    </row>
    <row r="37" spans="1:15" ht="30.75" customHeight="1" thickBot="1">
      <c r="A37" s="404" t="s">
        <v>188</v>
      </c>
      <c r="B37" s="405">
        <f t="shared" ref="B37:O37" si="8">B30-B36</f>
        <v>0</v>
      </c>
      <c r="C37" s="405">
        <f t="shared" si="8"/>
        <v>0</v>
      </c>
      <c r="D37" s="405">
        <f t="shared" si="8"/>
        <v>0</v>
      </c>
      <c r="E37" s="405">
        <f t="shared" si="8"/>
        <v>0</v>
      </c>
      <c r="F37" s="405">
        <f t="shared" si="8"/>
        <v>0</v>
      </c>
      <c r="G37" s="405">
        <f t="shared" si="8"/>
        <v>0</v>
      </c>
      <c r="H37" s="405">
        <f t="shared" si="8"/>
        <v>0</v>
      </c>
      <c r="I37" s="405">
        <f t="shared" si="8"/>
        <v>0</v>
      </c>
      <c r="J37" s="405">
        <f t="shared" si="8"/>
        <v>0</v>
      </c>
      <c r="K37" s="405">
        <f t="shared" si="8"/>
        <v>0</v>
      </c>
      <c r="L37" s="405">
        <f t="shared" si="8"/>
        <v>0</v>
      </c>
      <c r="M37" s="405">
        <f t="shared" si="8"/>
        <v>0</v>
      </c>
      <c r="N37" s="405">
        <f t="shared" si="8"/>
        <v>0</v>
      </c>
      <c r="O37" s="405">
        <f t="shared" si="8"/>
        <v>0</v>
      </c>
    </row>
    <row r="38" spans="1:15" ht="13.8" thickBot="1">
      <c r="A38" s="406"/>
      <c r="B38" s="407"/>
      <c r="C38" s="407"/>
      <c r="D38" s="407"/>
      <c r="E38" s="407"/>
      <c r="F38" s="407"/>
      <c r="G38" s="407"/>
      <c r="H38" s="407"/>
      <c r="I38" s="407"/>
      <c r="J38" s="407"/>
      <c r="K38" s="407"/>
      <c r="L38" s="407"/>
      <c r="M38" s="407"/>
      <c r="N38" s="407"/>
      <c r="O38" s="407"/>
    </row>
    <row r="39" spans="1:15" ht="26.25" customHeight="1">
      <c r="A39" s="399" t="s">
        <v>189</v>
      </c>
      <c r="B39" s="770"/>
      <c r="C39" s="771"/>
      <c r="D39" s="771"/>
      <c r="E39" s="771"/>
      <c r="F39" s="771"/>
      <c r="G39" s="771"/>
      <c r="H39" s="771"/>
      <c r="I39" s="771"/>
      <c r="J39" s="771"/>
      <c r="K39" s="771"/>
      <c r="L39" s="771"/>
      <c r="M39" s="771"/>
      <c r="N39" s="771"/>
      <c r="O39" s="772"/>
    </row>
    <row r="40" spans="1:15" ht="13.95" customHeight="1">
      <c r="A40" s="755" t="s">
        <v>168</v>
      </c>
      <c r="B40" s="756"/>
      <c r="C40" s="756"/>
      <c r="D40" s="756"/>
      <c r="E40" s="756"/>
      <c r="F40" s="756"/>
      <c r="G40" s="756"/>
      <c r="H40" s="756"/>
      <c r="I40" s="756"/>
      <c r="J40" s="756"/>
      <c r="K40" s="756"/>
      <c r="L40" s="756"/>
      <c r="M40" s="756"/>
      <c r="N40" s="756"/>
      <c r="O40" s="757"/>
    </row>
    <row r="41" spans="1:15" ht="13.95" customHeight="1">
      <c r="A41" s="375" t="s">
        <v>190</v>
      </c>
      <c r="B41" s="377">
        <f>Financing!C9</f>
        <v>0</v>
      </c>
      <c r="C41" s="377"/>
      <c r="D41" s="377"/>
      <c r="E41" s="377"/>
      <c r="F41" s="377"/>
      <c r="G41" s="377"/>
      <c r="H41" s="377"/>
      <c r="I41" s="377"/>
      <c r="J41" s="377"/>
      <c r="K41" s="377"/>
      <c r="L41" s="377"/>
      <c r="M41" s="377"/>
      <c r="N41" s="377"/>
      <c r="O41" s="408"/>
    </row>
    <row r="42" spans="1:15" ht="13.95" customHeight="1">
      <c r="A42" s="378" t="s">
        <v>191</v>
      </c>
      <c r="B42" s="400"/>
      <c r="C42" s="156"/>
      <c r="D42" s="156"/>
      <c r="E42" s="156"/>
      <c r="F42" s="156"/>
      <c r="G42" s="156"/>
      <c r="H42" s="156"/>
      <c r="I42" s="156"/>
      <c r="J42" s="156"/>
      <c r="K42" s="156"/>
      <c r="L42" s="156"/>
      <c r="M42" s="156"/>
      <c r="N42" s="156"/>
      <c r="O42" s="388">
        <f t="shared" si="5"/>
        <v>0</v>
      </c>
    </row>
    <row r="43" spans="1:15" ht="13.95" customHeight="1">
      <c r="A43" s="378" t="s">
        <v>192</v>
      </c>
      <c r="B43" s="400"/>
      <c r="C43" s="156"/>
      <c r="D43" s="156"/>
      <c r="E43" s="156"/>
      <c r="F43" s="156"/>
      <c r="G43" s="156"/>
      <c r="H43" s="156"/>
      <c r="I43" s="156"/>
      <c r="J43" s="156"/>
      <c r="K43" s="156"/>
      <c r="L43" s="156"/>
      <c r="M43" s="156"/>
      <c r="N43" s="156"/>
      <c r="O43" s="388">
        <f t="shared" si="5"/>
        <v>0</v>
      </c>
    </row>
    <row r="44" spans="1:15" ht="13.95" customHeight="1" thickBot="1">
      <c r="A44" s="409" t="s">
        <v>173</v>
      </c>
      <c r="B44" s="410">
        <f>SUM(B41:B43)</f>
        <v>0</v>
      </c>
      <c r="C44" s="410">
        <f t="shared" ref="C44:N44" si="9">SUM(C41:C43)</f>
        <v>0</v>
      </c>
      <c r="D44" s="410">
        <f t="shared" si="9"/>
        <v>0</v>
      </c>
      <c r="E44" s="410">
        <f t="shared" si="9"/>
        <v>0</v>
      </c>
      <c r="F44" s="410">
        <f t="shared" si="9"/>
        <v>0</v>
      </c>
      <c r="G44" s="410">
        <f t="shared" si="9"/>
        <v>0</v>
      </c>
      <c r="H44" s="410">
        <f t="shared" si="9"/>
        <v>0</v>
      </c>
      <c r="I44" s="410">
        <f t="shared" si="9"/>
        <v>0</v>
      </c>
      <c r="J44" s="410">
        <f t="shared" si="9"/>
        <v>0</v>
      </c>
      <c r="K44" s="410">
        <f t="shared" si="9"/>
        <v>0</v>
      </c>
      <c r="L44" s="410">
        <f t="shared" si="9"/>
        <v>0</v>
      </c>
      <c r="M44" s="410">
        <f t="shared" si="9"/>
        <v>0</v>
      </c>
      <c r="N44" s="410">
        <f t="shared" si="9"/>
        <v>0</v>
      </c>
      <c r="O44" s="388">
        <f t="shared" si="5"/>
        <v>0</v>
      </c>
    </row>
    <row r="45" spans="1:15" ht="13.95" customHeight="1">
      <c r="A45" s="758" t="s">
        <v>174</v>
      </c>
      <c r="B45" s="759"/>
      <c r="C45" s="759"/>
      <c r="D45" s="759"/>
      <c r="E45" s="759"/>
      <c r="F45" s="759"/>
      <c r="G45" s="759"/>
      <c r="H45" s="759"/>
      <c r="I45" s="759"/>
      <c r="J45" s="759"/>
      <c r="K45" s="759"/>
      <c r="L45" s="759"/>
      <c r="M45" s="759"/>
      <c r="N45" s="759"/>
      <c r="O45" s="760"/>
    </row>
    <row r="46" spans="1:15" ht="13.95" customHeight="1">
      <c r="A46" s="375" t="s">
        <v>193</v>
      </c>
      <c r="B46" s="381"/>
      <c r="C46" s="381" t="str">
        <f>Amortization!D17</f>
        <v/>
      </c>
      <c r="D46" s="381" t="str">
        <f>Amortization!D18</f>
        <v/>
      </c>
      <c r="E46" s="381" t="str">
        <f>Amortization!D19</f>
        <v/>
      </c>
      <c r="F46" s="381" t="str">
        <f>Amortization!D20</f>
        <v/>
      </c>
      <c r="G46" s="381" t="str">
        <f>Amortization!D21</f>
        <v/>
      </c>
      <c r="H46" s="381" t="str">
        <f>Amortization!D22</f>
        <v/>
      </c>
      <c r="I46" s="381" t="str">
        <f>Amortization!D23</f>
        <v/>
      </c>
      <c r="J46" s="381" t="str">
        <f>Amortization!D24</f>
        <v/>
      </c>
      <c r="K46" s="381" t="str">
        <f>Amortization!D25</f>
        <v/>
      </c>
      <c r="L46" s="381" t="str">
        <f>Amortization!D26</f>
        <v/>
      </c>
      <c r="M46" s="381" t="str">
        <f>Amortization!D27</f>
        <v/>
      </c>
      <c r="N46" s="381" t="str">
        <f>Amortization!D28</f>
        <v/>
      </c>
      <c r="O46" s="388">
        <f t="shared" si="5"/>
        <v>0</v>
      </c>
    </row>
    <row r="47" spans="1:15" ht="13.95" customHeight="1">
      <c r="A47" s="378" t="s">
        <v>194</v>
      </c>
      <c r="B47" s="402"/>
      <c r="C47" s="384"/>
      <c r="D47" s="372"/>
      <c r="E47" s="384"/>
      <c r="F47" s="384"/>
      <c r="G47" s="384"/>
      <c r="H47" s="384"/>
      <c r="I47" s="384"/>
      <c r="J47" s="384"/>
      <c r="K47" s="384"/>
      <c r="L47" s="384"/>
      <c r="M47" s="384"/>
      <c r="N47" s="384"/>
      <c r="O47" s="388">
        <f t="shared" si="5"/>
        <v>0</v>
      </c>
    </row>
    <row r="48" spans="1:15" ht="13.95" customHeight="1">
      <c r="A48" s="378" t="s">
        <v>195</v>
      </c>
      <c r="B48" s="402"/>
      <c r="C48" s="384"/>
      <c r="D48" s="384"/>
      <c r="E48" s="384"/>
      <c r="F48" s="384"/>
      <c r="G48" s="384"/>
      <c r="H48" s="384"/>
      <c r="I48" s="384"/>
      <c r="J48" s="384"/>
      <c r="K48" s="384"/>
      <c r="L48" s="384"/>
      <c r="M48" s="384"/>
      <c r="N48" s="384"/>
      <c r="O48" s="388">
        <f t="shared" si="5"/>
        <v>0</v>
      </c>
    </row>
    <row r="49" spans="1:15" ht="13.95" customHeight="1">
      <c r="A49" s="378" t="s">
        <v>196</v>
      </c>
      <c r="B49" s="402"/>
      <c r="C49" s="384"/>
      <c r="D49" s="384"/>
      <c r="E49" s="384"/>
      <c r="F49" s="384"/>
      <c r="G49" s="384"/>
      <c r="H49" s="384"/>
      <c r="I49" s="384"/>
      <c r="J49" s="384"/>
      <c r="K49" s="384"/>
      <c r="L49" s="384"/>
      <c r="M49" s="384"/>
      <c r="N49" s="384"/>
      <c r="O49" s="388"/>
    </row>
    <row r="50" spans="1:15" ht="13.95" customHeight="1" thickBot="1">
      <c r="A50" s="409" t="s">
        <v>178</v>
      </c>
      <c r="B50" s="411">
        <f t="shared" ref="B50:N50" si="10">SUM(B46:B49)</f>
        <v>0</v>
      </c>
      <c r="C50" s="411">
        <f t="shared" si="10"/>
        <v>0</v>
      </c>
      <c r="D50" s="411">
        <f t="shared" si="10"/>
        <v>0</v>
      </c>
      <c r="E50" s="411">
        <f t="shared" si="10"/>
        <v>0</v>
      </c>
      <c r="F50" s="411">
        <f t="shared" si="10"/>
        <v>0</v>
      </c>
      <c r="G50" s="411">
        <f t="shared" si="10"/>
        <v>0</v>
      </c>
      <c r="H50" s="411">
        <f t="shared" si="10"/>
        <v>0</v>
      </c>
      <c r="I50" s="411">
        <f t="shared" si="10"/>
        <v>0</v>
      </c>
      <c r="J50" s="411">
        <f t="shared" si="10"/>
        <v>0</v>
      </c>
      <c r="K50" s="411">
        <f t="shared" si="10"/>
        <v>0</v>
      </c>
      <c r="L50" s="411">
        <f t="shared" si="10"/>
        <v>0</v>
      </c>
      <c r="M50" s="411">
        <f t="shared" si="10"/>
        <v>0</v>
      </c>
      <c r="N50" s="411">
        <f t="shared" si="10"/>
        <v>0</v>
      </c>
      <c r="O50" s="388">
        <f t="shared" si="5"/>
        <v>0</v>
      </c>
    </row>
    <row r="51" spans="1:15" ht="30.75" customHeight="1" thickBot="1">
      <c r="A51" s="412" t="s">
        <v>197</v>
      </c>
      <c r="B51" s="413">
        <f t="shared" ref="B51:O51" si="11">B44-B50</f>
        <v>0</v>
      </c>
      <c r="C51" s="413">
        <f t="shared" si="11"/>
        <v>0</v>
      </c>
      <c r="D51" s="413">
        <f t="shared" si="11"/>
        <v>0</v>
      </c>
      <c r="E51" s="413">
        <f t="shared" si="11"/>
        <v>0</v>
      </c>
      <c r="F51" s="413">
        <f t="shared" si="11"/>
        <v>0</v>
      </c>
      <c r="G51" s="413">
        <f t="shared" si="11"/>
        <v>0</v>
      </c>
      <c r="H51" s="413">
        <f t="shared" si="11"/>
        <v>0</v>
      </c>
      <c r="I51" s="413">
        <f t="shared" si="11"/>
        <v>0</v>
      </c>
      <c r="J51" s="413">
        <f t="shared" si="11"/>
        <v>0</v>
      </c>
      <c r="K51" s="413">
        <f t="shared" si="11"/>
        <v>0</v>
      </c>
      <c r="L51" s="413">
        <f t="shared" si="11"/>
        <v>0</v>
      </c>
      <c r="M51" s="413">
        <f t="shared" si="11"/>
        <v>0</v>
      </c>
      <c r="N51" s="413">
        <f t="shared" si="11"/>
        <v>0</v>
      </c>
      <c r="O51" s="414">
        <f t="shared" si="11"/>
        <v>0</v>
      </c>
    </row>
    <row r="52" spans="1:15" ht="13.8" thickBot="1">
      <c r="A52" s="416"/>
      <c r="B52" s="417"/>
      <c r="C52" s="417"/>
      <c r="D52" s="417"/>
      <c r="E52" s="417"/>
      <c r="F52" s="417"/>
      <c r="G52" s="417"/>
      <c r="H52" s="417"/>
      <c r="I52" s="417"/>
      <c r="J52" s="417"/>
      <c r="K52" s="417"/>
      <c r="L52" s="417"/>
      <c r="M52" s="417"/>
      <c r="N52" s="417"/>
      <c r="O52" s="417"/>
    </row>
    <row r="53" spans="1:15" ht="13.2">
      <c r="A53" s="418" t="s">
        <v>198</v>
      </c>
      <c r="B53" s="419">
        <f>B23+B37+B51</f>
        <v>0</v>
      </c>
      <c r="C53" s="419">
        <f t="shared" ref="C53:N53" si="12">C23+C37+C51</f>
        <v>0</v>
      </c>
      <c r="D53" s="419">
        <f t="shared" si="12"/>
        <v>0</v>
      </c>
      <c r="E53" s="419">
        <f t="shared" si="12"/>
        <v>0</v>
      </c>
      <c r="F53" s="419">
        <f t="shared" si="12"/>
        <v>0</v>
      </c>
      <c r="G53" s="419">
        <f t="shared" si="12"/>
        <v>0</v>
      </c>
      <c r="H53" s="419">
        <f t="shared" si="12"/>
        <v>0</v>
      </c>
      <c r="I53" s="419">
        <f t="shared" si="12"/>
        <v>0</v>
      </c>
      <c r="J53" s="419">
        <f t="shared" si="12"/>
        <v>0</v>
      </c>
      <c r="K53" s="419">
        <f t="shared" si="12"/>
        <v>0</v>
      </c>
      <c r="L53" s="419">
        <f t="shared" si="12"/>
        <v>0</v>
      </c>
      <c r="M53" s="419">
        <f t="shared" si="12"/>
        <v>0</v>
      </c>
      <c r="N53" s="419">
        <f t="shared" si="12"/>
        <v>0</v>
      </c>
      <c r="O53" s="420">
        <f t="shared" si="5"/>
        <v>0</v>
      </c>
    </row>
    <row r="54" spans="1:15" ht="19.2" customHeight="1" thickBot="1">
      <c r="A54" s="421" t="s">
        <v>199</v>
      </c>
      <c r="B54" s="422" t="e">
        <f>B6+B53</f>
        <v>#VALUE!</v>
      </c>
      <c r="C54" s="422" t="e">
        <f t="shared" ref="C54:N54" si="13">C6+C53</f>
        <v>#VALUE!</v>
      </c>
      <c r="D54" s="422" t="e">
        <f t="shared" si="13"/>
        <v>#VALUE!</v>
      </c>
      <c r="E54" s="422" t="e">
        <f t="shared" si="13"/>
        <v>#VALUE!</v>
      </c>
      <c r="F54" s="422" t="e">
        <f t="shared" si="13"/>
        <v>#VALUE!</v>
      </c>
      <c r="G54" s="422" t="e">
        <f t="shared" si="13"/>
        <v>#VALUE!</v>
      </c>
      <c r="H54" s="422" t="e">
        <f t="shared" si="13"/>
        <v>#VALUE!</v>
      </c>
      <c r="I54" s="422" t="e">
        <f t="shared" si="13"/>
        <v>#VALUE!</v>
      </c>
      <c r="J54" s="422" t="e">
        <f t="shared" si="13"/>
        <v>#VALUE!</v>
      </c>
      <c r="K54" s="422" t="e">
        <f t="shared" si="13"/>
        <v>#VALUE!</v>
      </c>
      <c r="L54" s="422" t="e">
        <f t="shared" si="13"/>
        <v>#VALUE!</v>
      </c>
      <c r="M54" s="422" t="e">
        <f t="shared" si="13"/>
        <v>#VALUE!</v>
      </c>
      <c r="N54" s="422" t="e">
        <f t="shared" si="13"/>
        <v>#VALUE!</v>
      </c>
      <c r="O54" s="423"/>
    </row>
    <row r="55" spans="1:15" ht="15" customHeight="1">
      <c r="A55" s="116"/>
      <c r="B55" s="116"/>
      <c r="C55" s="116"/>
      <c r="D55" s="116"/>
      <c r="E55" s="116"/>
      <c r="F55" s="116"/>
      <c r="G55" s="116"/>
      <c r="H55" s="116"/>
      <c r="I55" s="116"/>
      <c r="J55" s="116"/>
      <c r="K55" s="116"/>
      <c r="L55" s="116"/>
      <c r="M55" s="116"/>
      <c r="N55" s="116"/>
      <c r="O55" s="116"/>
    </row>
    <row r="56" spans="1:15" ht="15" customHeight="1">
      <c r="A56" s="116"/>
      <c r="B56" s="116"/>
      <c r="C56" s="116"/>
      <c r="D56" s="116"/>
      <c r="E56" s="116"/>
      <c r="F56" s="116"/>
      <c r="G56" s="116"/>
      <c r="H56" s="116"/>
      <c r="I56" s="116"/>
      <c r="J56" s="116"/>
      <c r="K56" s="116"/>
      <c r="L56" s="116"/>
      <c r="M56" s="116"/>
      <c r="N56" s="116"/>
      <c r="O56" s="116"/>
    </row>
  </sheetData>
  <sheetProtection algorithmName="SHA-512" hashValue="l7wnaNWFYEhvaUV1tCRs8VkLs+C899bJazwTFlq2PebCFtydCEKwzATw3lgL0Uhpy9w7QIV5UuDiL8Sw4U82Lg==" saltValue="P8bXXexUUS+GG/UQmA2suA==" spinCount="100000" sheet="1" formatCells="0" formatColumns="0" formatRows="0" selectLockedCells="1"/>
  <mergeCells count="10">
    <mergeCell ref="A40:O40"/>
    <mergeCell ref="A45:O45"/>
    <mergeCell ref="B8:O8"/>
    <mergeCell ref="C21:N21"/>
    <mergeCell ref="B25:O25"/>
    <mergeCell ref="B39:O39"/>
    <mergeCell ref="A9:O9"/>
    <mergeCell ref="A16:O16"/>
    <mergeCell ref="A26:O26"/>
    <mergeCell ref="A31:O3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AA57-7780-4E3A-9290-1CFD540222F0}">
  <dimension ref="A1:Q58"/>
  <sheetViews>
    <sheetView showGridLines="0" zoomScaleNormal="100" workbookViewId="0">
      <selection activeCell="A45" activeCellId="7" sqref="B5 A7:C12 A15:C20 A23:C24 A30:C32 A35:C36 A39:C40 A45:C50"/>
    </sheetView>
  </sheetViews>
  <sheetFormatPr defaultColWidth="8.88671875" defaultRowHeight="12.75" customHeight="1"/>
  <cols>
    <col min="1" max="1" width="51.33203125" style="44" bestFit="1" customWidth="1"/>
    <col min="2" max="2" width="22.33203125" style="44" customWidth="1"/>
    <col min="3" max="3" width="18.5546875" style="44" customWidth="1"/>
    <col min="4" max="4" width="21.44140625" style="44" customWidth="1"/>
    <col min="5" max="5" width="15.109375" style="44" customWidth="1"/>
    <col min="6" max="6" width="3.5546875" style="44" customWidth="1"/>
    <col min="7" max="7" width="16.88671875" style="44" customWidth="1"/>
    <col min="8" max="8" width="14.6640625" style="44" customWidth="1"/>
    <col min="9" max="9" width="26.5546875" style="44" customWidth="1"/>
    <col min="10" max="10" width="1.109375" style="44" customWidth="1"/>
    <col min="11" max="11" width="15.33203125" style="44" customWidth="1"/>
    <col min="12" max="12" width="16" style="44" customWidth="1"/>
    <col min="13" max="13" width="1.88671875" style="44" customWidth="1"/>
    <col min="14" max="254" width="8.88671875" style="44"/>
    <col min="255" max="255" width="3.44140625" style="44" customWidth="1"/>
    <col min="256" max="256" width="20.44140625" style="44" customWidth="1"/>
    <col min="257" max="258" width="19.88671875" style="44" customWidth="1"/>
    <col min="259" max="259" width="38.44140625" style="44" customWidth="1"/>
    <col min="260" max="510" width="8.88671875" style="44"/>
    <col min="511" max="511" width="3.44140625" style="44" customWidth="1"/>
    <col min="512" max="512" width="20.44140625" style="44" customWidth="1"/>
    <col min="513" max="514" width="19.88671875" style="44" customWidth="1"/>
    <col min="515" max="515" width="38.44140625" style="44" customWidth="1"/>
    <col min="516" max="766" width="8.88671875" style="44"/>
    <col min="767" max="767" width="3.44140625" style="44" customWidth="1"/>
    <col min="768" max="768" width="20.44140625" style="44" customWidth="1"/>
    <col min="769" max="770" width="19.88671875" style="44" customWidth="1"/>
    <col min="771" max="771" width="38.44140625" style="44" customWidth="1"/>
    <col min="772" max="1022" width="8.88671875" style="44"/>
    <col min="1023" max="1023" width="3.44140625" style="44" customWidth="1"/>
    <col min="1024" max="1024" width="20.44140625" style="44" customWidth="1"/>
    <col min="1025" max="1026" width="19.88671875" style="44" customWidth="1"/>
    <col min="1027" max="1027" width="38.44140625" style="44" customWidth="1"/>
    <col min="1028" max="1278" width="8.88671875" style="44"/>
    <col min="1279" max="1279" width="3.44140625" style="44" customWidth="1"/>
    <col min="1280" max="1280" width="20.44140625" style="44" customWidth="1"/>
    <col min="1281" max="1282" width="19.88671875" style="44" customWidth="1"/>
    <col min="1283" max="1283" width="38.44140625" style="44" customWidth="1"/>
    <col min="1284" max="1534" width="8.88671875" style="44"/>
    <col min="1535" max="1535" width="3.44140625" style="44" customWidth="1"/>
    <col min="1536" max="1536" width="20.44140625" style="44" customWidth="1"/>
    <col min="1537" max="1538" width="19.88671875" style="44" customWidth="1"/>
    <col min="1539" max="1539" width="38.44140625" style="44" customWidth="1"/>
    <col min="1540" max="1790" width="8.88671875" style="44"/>
    <col min="1791" max="1791" width="3.44140625" style="44" customWidth="1"/>
    <col min="1792" max="1792" width="20.44140625" style="44" customWidth="1"/>
    <col min="1793" max="1794" width="19.88671875" style="44" customWidth="1"/>
    <col min="1795" max="1795" width="38.44140625" style="44" customWidth="1"/>
    <col min="1796" max="2046" width="8.88671875" style="44"/>
    <col min="2047" max="2047" width="3.44140625" style="44" customWidth="1"/>
    <col min="2048" max="2048" width="20.44140625" style="44" customWidth="1"/>
    <col min="2049" max="2050" width="19.88671875" style="44" customWidth="1"/>
    <col min="2051" max="2051" width="38.44140625" style="44" customWidth="1"/>
    <col min="2052" max="2302" width="8.88671875" style="44"/>
    <col min="2303" max="2303" width="3.44140625" style="44" customWidth="1"/>
    <col min="2304" max="2304" width="20.44140625" style="44" customWidth="1"/>
    <col min="2305" max="2306" width="19.88671875" style="44" customWidth="1"/>
    <col min="2307" max="2307" width="38.44140625" style="44" customWidth="1"/>
    <col min="2308" max="2558" width="8.88671875" style="44"/>
    <col min="2559" max="2559" width="3.44140625" style="44" customWidth="1"/>
    <col min="2560" max="2560" width="20.44140625" style="44" customWidth="1"/>
    <col min="2561" max="2562" width="19.88671875" style="44" customWidth="1"/>
    <col min="2563" max="2563" width="38.44140625" style="44" customWidth="1"/>
    <col min="2564" max="2814" width="8.88671875" style="44"/>
    <col min="2815" max="2815" width="3.44140625" style="44" customWidth="1"/>
    <col min="2816" max="2816" width="20.44140625" style="44" customWidth="1"/>
    <col min="2817" max="2818" width="19.88671875" style="44" customWidth="1"/>
    <col min="2819" max="2819" width="38.44140625" style="44" customWidth="1"/>
    <col min="2820" max="3070" width="8.88671875" style="44"/>
    <col min="3071" max="3071" width="3.44140625" style="44" customWidth="1"/>
    <col min="3072" max="3072" width="20.44140625" style="44" customWidth="1"/>
    <col min="3073" max="3074" width="19.88671875" style="44" customWidth="1"/>
    <col min="3075" max="3075" width="38.44140625" style="44" customWidth="1"/>
    <col min="3076" max="3326" width="8.88671875" style="44"/>
    <col min="3327" max="3327" width="3.44140625" style="44" customWidth="1"/>
    <col min="3328" max="3328" width="20.44140625" style="44" customWidth="1"/>
    <col min="3329" max="3330" width="19.88671875" style="44" customWidth="1"/>
    <col min="3331" max="3331" width="38.44140625" style="44" customWidth="1"/>
    <col min="3332" max="3582" width="8.88671875" style="44"/>
    <col min="3583" max="3583" width="3.44140625" style="44" customWidth="1"/>
    <col min="3584" max="3584" width="20.44140625" style="44" customWidth="1"/>
    <col min="3585" max="3586" width="19.88671875" style="44" customWidth="1"/>
    <col min="3587" max="3587" width="38.44140625" style="44" customWidth="1"/>
    <col min="3588" max="3838" width="8.88671875" style="44"/>
    <col min="3839" max="3839" width="3.44140625" style="44" customWidth="1"/>
    <col min="3840" max="3840" width="20.44140625" style="44" customWidth="1"/>
    <col min="3841" max="3842" width="19.88671875" style="44" customWidth="1"/>
    <col min="3843" max="3843" width="38.44140625" style="44" customWidth="1"/>
    <col min="3844" max="4094" width="8.88671875" style="44"/>
    <col min="4095" max="4095" width="3.44140625" style="44" customWidth="1"/>
    <col min="4096" max="4096" width="20.44140625" style="44" customWidth="1"/>
    <col min="4097" max="4098" width="19.88671875" style="44" customWidth="1"/>
    <col min="4099" max="4099" width="38.44140625" style="44" customWidth="1"/>
    <col min="4100" max="4350" width="8.88671875" style="44"/>
    <col min="4351" max="4351" width="3.44140625" style="44" customWidth="1"/>
    <col min="4352" max="4352" width="20.44140625" style="44" customWidth="1"/>
    <col min="4353" max="4354" width="19.88671875" style="44" customWidth="1"/>
    <col min="4355" max="4355" width="38.44140625" style="44" customWidth="1"/>
    <col min="4356" max="4606" width="8.88671875" style="44"/>
    <col min="4607" max="4607" width="3.44140625" style="44" customWidth="1"/>
    <col min="4608" max="4608" width="20.44140625" style="44" customWidth="1"/>
    <col min="4609" max="4610" width="19.88671875" style="44" customWidth="1"/>
    <col min="4611" max="4611" width="38.44140625" style="44" customWidth="1"/>
    <col min="4612" max="4862" width="8.88671875" style="44"/>
    <col min="4863" max="4863" width="3.44140625" style="44" customWidth="1"/>
    <col min="4864" max="4864" width="20.44140625" style="44" customWidth="1"/>
    <col min="4865" max="4866" width="19.88671875" style="44" customWidth="1"/>
    <col min="4867" max="4867" width="38.44140625" style="44" customWidth="1"/>
    <col min="4868" max="5118" width="8.88671875" style="44"/>
    <col min="5119" max="5119" width="3.44140625" style="44" customWidth="1"/>
    <col min="5120" max="5120" width="20.44140625" style="44" customWidth="1"/>
    <col min="5121" max="5122" width="19.88671875" style="44" customWidth="1"/>
    <col min="5123" max="5123" width="38.44140625" style="44" customWidth="1"/>
    <col min="5124" max="5374" width="8.88671875" style="44"/>
    <col min="5375" max="5375" width="3.44140625" style="44" customWidth="1"/>
    <col min="5376" max="5376" width="20.44140625" style="44" customWidth="1"/>
    <col min="5377" max="5378" width="19.88671875" style="44" customWidth="1"/>
    <col min="5379" max="5379" width="38.44140625" style="44" customWidth="1"/>
    <col min="5380" max="5630" width="8.88671875" style="44"/>
    <col min="5631" max="5631" width="3.44140625" style="44" customWidth="1"/>
    <col min="5632" max="5632" width="20.44140625" style="44" customWidth="1"/>
    <col min="5633" max="5634" width="19.88671875" style="44" customWidth="1"/>
    <col min="5635" max="5635" width="38.44140625" style="44" customWidth="1"/>
    <col min="5636" max="5886" width="8.88671875" style="44"/>
    <col min="5887" max="5887" width="3.44140625" style="44" customWidth="1"/>
    <col min="5888" max="5888" width="20.44140625" style="44" customWidth="1"/>
    <col min="5889" max="5890" width="19.88671875" style="44" customWidth="1"/>
    <col min="5891" max="5891" width="38.44140625" style="44" customWidth="1"/>
    <col min="5892" max="6142" width="8.88671875" style="44"/>
    <col min="6143" max="6143" width="3.44140625" style="44" customWidth="1"/>
    <col min="6144" max="6144" width="20.44140625" style="44" customWidth="1"/>
    <col min="6145" max="6146" width="19.88671875" style="44" customWidth="1"/>
    <col min="6147" max="6147" width="38.44140625" style="44" customWidth="1"/>
    <col min="6148" max="6398" width="8.88671875" style="44"/>
    <col min="6399" max="6399" width="3.44140625" style="44" customWidth="1"/>
    <col min="6400" max="6400" width="20.44140625" style="44" customWidth="1"/>
    <col min="6401" max="6402" width="19.88671875" style="44" customWidth="1"/>
    <col min="6403" max="6403" width="38.44140625" style="44" customWidth="1"/>
    <col min="6404" max="6654" width="8.88671875" style="44"/>
    <col min="6655" max="6655" width="3.44140625" style="44" customWidth="1"/>
    <col min="6656" max="6656" width="20.44140625" style="44" customWidth="1"/>
    <col min="6657" max="6658" width="19.88671875" style="44" customWidth="1"/>
    <col min="6659" max="6659" width="38.44140625" style="44" customWidth="1"/>
    <col min="6660" max="6910" width="8.88671875" style="44"/>
    <col min="6911" max="6911" width="3.44140625" style="44" customWidth="1"/>
    <col min="6912" max="6912" width="20.44140625" style="44" customWidth="1"/>
    <col min="6913" max="6914" width="19.88671875" style="44" customWidth="1"/>
    <col min="6915" max="6915" width="38.44140625" style="44" customWidth="1"/>
    <col min="6916" max="7166" width="8.88671875" style="44"/>
    <col min="7167" max="7167" width="3.44140625" style="44" customWidth="1"/>
    <col min="7168" max="7168" width="20.44140625" style="44" customWidth="1"/>
    <col min="7169" max="7170" width="19.88671875" style="44" customWidth="1"/>
    <col min="7171" max="7171" width="38.44140625" style="44" customWidth="1"/>
    <col min="7172" max="7422" width="8.88671875" style="44"/>
    <col min="7423" max="7423" width="3.44140625" style="44" customWidth="1"/>
    <col min="7424" max="7424" width="20.44140625" style="44" customWidth="1"/>
    <col min="7425" max="7426" width="19.88671875" style="44" customWidth="1"/>
    <col min="7427" max="7427" width="38.44140625" style="44" customWidth="1"/>
    <col min="7428" max="7678" width="8.88671875" style="44"/>
    <col min="7679" max="7679" width="3.44140625" style="44" customWidth="1"/>
    <col min="7680" max="7680" width="20.44140625" style="44" customWidth="1"/>
    <col min="7681" max="7682" width="19.88671875" style="44" customWidth="1"/>
    <col min="7683" max="7683" width="38.44140625" style="44" customWidth="1"/>
    <col min="7684" max="7934" width="8.88671875" style="44"/>
    <col min="7935" max="7935" width="3.44140625" style="44" customWidth="1"/>
    <col min="7936" max="7936" width="20.44140625" style="44" customWidth="1"/>
    <col min="7937" max="7938" width="19.88671875" style="44" customWidth="1"/>
    <col min="7939" max="7939" width="38.44140625" style="44" customWidth="1"/>
    <col min="7940" max="8190" width="8.88671875" style="44"/>
    <col min="8191" max="8191" width="3.44140625" style="44" customWidth="1"/>
    <col min="8192" max="8192" width="20.44140625" style="44" customWidth="1"/>
    <col min="8193" max="8194" width="19.88671875" style="44" customWidth="1"/>
    <col min="8195" max="8195" width="38.44140625" style="44" customWidth="1"/>
    <col min="8196" max="8446" width="8.88671875" style="44"/>
    <col min="8447" max="8447" width="3.44140625" style="44" customWidth="1"/>
    <col min="8448" max="8448" width="20.44140625" style="44" customWidth="1"/>
    <col min="8449" max="8450" width="19.88671875" style="44" customWidth="1"/>
    <col min="8451" max="8451" width="38.44140625" style="44" customWidth="1"/>
    <col min="8452" max="8702" width="8.88671875" style="44"/>
    <col min="8703" max="8703" width="3.44140625" style="44" customWidth="1"/>
    <col min="8704" max="8704" width="20.44140625" style="44" customWidth="1"/>
    <col min="8705" max="8706" width="19.88671875" style="44" customWidth="1"/>
    <col min="8707" max="8707" width="38.44140625" style="44" customWidth="1"/>
    <col min="8708" max="8958" width="8.88671875" style="44"/>
    <col min="8959" max="8959" width="3.44140625" style="44" customWidth="1"/>
    <col min="8960" max="8960" width="20.44140625" style="44" customWidth="1"/>
    <col min="8961" max="8962" width="19.88671875" style="44" customWidth="1"/>
    <col min="8963" max="8963" width="38.44140625" style="44" customWidth="1"/>
    <col min="8964" max="9214" width="8.88671875" style="44"/>
    <col min="9215" max="9215" width="3.44140625" style="44" customWidth="1"/>
    <col min="9216" max="9216" width="20.44140625" style="44" customWidth="1"/>
    <col min="9217" max="9218" width="19.88671875" style="44" customWidth="1"/>
    <col min="9219" max="9219" width="38.44140625" style="44" customWidth="1"/>
    <col min="9220" max="9470" width="8.88671875" style="44"/>
    <col min="9471" max="9471" width="3.44140625" style="44" customWidth="1"/>
    <col min="9472" max="9472" width="20.44140625" style="44" customWidth="1"/>
    <col min="9473" max="9474" width="19.88671875" style="44" customWidth="1"/>
    <col min="9475" max="9475" width="38.44140625" style="44" customWidth="1"/>
    <col min="9476" max="9726" width="8.88671875" style="44"/>
    <col min="9727" max="9727" width="3.44140625" style="44" customWidth="1"/>
    <col min="9728" max="9728" width="20.44140625" style="44" customWidth="1"/>
    <col min="9729" max="9730" width="19.88671875" style="44" customWidth="1"/>
    <col min="9731" max="9731" width="38.44140625" style="44" customWidth="1"/>
    <col min="9732" max="9982" width="8.88671875" style="44"/>
    <col min="9983" max="9983" width="3.44140625" style="44" customWidth="1"/>
    <col min="9984" max="9984" width="20.44140625" style="44" customWidth="1"/>
    <col min="9985" max="9986" width="19.88671875" style="44" customWidth="1"/>
    <col min="9987" max="9987" width="38.44140625" style="44" customWidth="1"/>
    <col min="9988" max="10238" width="8.88671875" style="44"/>
    <col min="10239" max="10239" width="3.44140625" style="44" customWidth="1"/>
    <col min="10240" max="10240" width="20.44140625" style="44" customWidth="1"/>
    <col min="10241" max="10242" width="19.88671875" style="44" customWidth="1"/>
    <col min="10243" max="10243" width="38.44140625" style="44" customWidth="1"/>
    <col min="10244" max="10494" width="8.88671875" style="44"/>
    <col min="10495" max="10495" width="3.44140625" style="44" customWidth="1"/>
    <col min="10496" max="10496" width="20.44140625" style="44" customWidth="1"/>
    <col min="10497" max="10498" width="19.88671875" style="44" customWidth="1"/>
    <col min="10499" max="10499" width="38.44140625" style="44" customWidth="1"/>
    <col min="10500" max="10750" width="8.88671875" style="44"/>
    <col min="10751" max="10751" width="3.44140625" style="44" customWidth="1"/>
    <col min="10752" max="10752" width="20.44140625" style="44" customWidth="1"/>
    <col min="10753" max="10754" width="19.88671875" style="44" customWidth="1"/>
    <col min="10755" max="10755" width="38.44140625" style="44" customWidth="1"/>
    <col min="10756" max="11006" width="8.88671875" style="44"/>
    <col min="11007" max="11007" width="3.44140625" style="44" customWidth="1"/>
    <col min="11008" max="11008" width="20.44140625" style="44" customWidth="1"/>
    <col min="11009" max="11010" width="19.88671875" style="44" customWidth="1"/>
    <col min="11011" max="11011" width="38.44140625" style="44" customWidth="1"/>
    <col min="11012" max="11262" width="8.88671875" style="44"/>
    <col min="11263" max="11263" width="3.44140625" style="44" customWidth="1"/>
    <col min="11264" max="11264" width="20.44140625" style="44" customWidth="1"/>
    <col min="11265" max="11266" width="19.88671875" style="44" customWidth="1"/>
    <col min="11267" max="11267" width="38.44140625" style="44" customWidth="1"/>
    <col min="11268" max="11518" width="8.88671875" style="44"/>
    <col min="11519" max="11519" width="3.44140625" style="44" customWidth="1"/>
    <col min="11520" max="11520" width="20.44140625" style="44" customWidth="1"/>
    <col min="11521" max="11522" width="19.88671875" style="44" customWidth="1"/>
    <col min="11523" max="11523" width="38.44140625" style="44" customWidth="1"/>
    <col min="11524" max="11774" width="8.88671875" style="44"/>
    <col min="11775" max="11775" width="3.44140625" style="44" customWidth="1"/>
    <col min="11776" max="11776" width="20.44140625" style="44" customWidth="1"/>
    <col min="11777" max="11778" width="19.88671875" style="44" customWidth="1"/>
    <col min="11779" max="11779" width="38.44140625" style="44" customWidth="1"/>
    <col min="11780" max="12030" width="8.88671875" style="44"/>
    <col min="12031" max="12031" width="3.44140625" style="44" customWidth="1"/>
    <col min="12032" max="12032" width="20.44140625" style="44" customWidth="1"/>
    <col min="12033" max="12034" width="19.88671875" style="44" customWidth="1"/>
    <col min="12035" max="12035" width="38.44140625" style="44" customWidth="1"/>
    <col min="12036" max="12286" width="8.88671875" style="44"/>
    <col min="12287" max="12287" width="3.44140625" style="44" customWidth="1"/>
    <col min="12288" max="12288" width="20.44140625" style="44" customWidth="1"/>
    <col min="12289" max="12290" width="19.88671875" style="44" customWidth="1"/>
    <col min="12291" max="12291" width="38.44140625" style="44" customWidth="1"/>
    <col min="12292" max="12542" width="8.88671875" style="44"/>
    <col min="12543" max="12543" width="3.44140625" style="44" customWidth="1"/>
    <col min="12544" max="12544" width="20.44140625" style="44" customWidth="1"/>
    <col min="12545" max="12546" width="19.88671875" style="44" customWidth="1"/>
    <col min="12547" max="12547" width="38.44140625" style="44" customWidth="1"/>
    <col min="12548" max="12798" width="8.88671875" style="44"/>
    <col min="12799" max="12799" width="3.44140625" style="44" customWidth="1"/>
    <col min="12800" max="12800" width="20.44140625" style="44" customWidth="1"/>
    <col min="12801" max="12802" width="19.88671875" style="44" customWidth="1"/>
    <col min="12803" max="12803" width="38.44140625" style="44" customWidth="1"/>
    <col min="12804" max="13054" width="8.88671875" style="44"/>
    <col min="13055" max="13055" width="3.44140625" style="44" customWidth="1"/>
    <col min="13056" max="13056" width="20.44140625" style="44" customWidth="1"/>
    <col min="13057" max="13058" width="19.88671875" style="44" customWidth="1"/>
    <col min="13059" max="13059" width="38.44140625" style="44" customWidth="1"/>
    <col min="13060" max="13310" width="8.88671875" style="44"/>
    <col min="13311" max="13311" width="3.44140625" style="44" customWidth="1"/>
    <col min="13312" max="13312" width="20.44140625" style="44" customWidth="1"/>
    <col min="13313" max="13314" width="19.88671875" style="44" customWidth="1"/>
    <col min="13315" max="13315" width="38.44140625" style="44" customWidth="1"/>
    <col min="13316" max="13566" width="8.88671875" style="44"/>
    <col min="13567" max="13567" width="3.44140625" style="44" customWidth="1"/>
    <col min="13568" max="13568" width="20.44140625" style="44" customWidth="1"/>
    <col min="13569" max="13570" width="19.88671875" style="44" customWidth="1"/>
    <col min="13571" max="13571" width="38.44140625" style="44" customWidth="1"/>
    <col min="13572" max="13822" width="8.88671875" style="44"/>
    <col min="13823" max="13823" width="3.44140625" style="44" customWidth="1"/>
    <col min="13824" max="13824" width="20.44140625" style="44" customWidth="1"/>
    <col min="13825" max="13826" width="19.88671875" style="44" customWidth="1"/>
    <col min="13827" max="13827" width="38.44140625" style="44" customWidth="1"/>
    <col min="13828" max="14078" width="8.88671875" style="44"/>
    <col min="14079" max="14079" width="3.44140625" style="44" customWidth="1"/>
    <col min="14080" max="14080" width="20.44140625" style="44" customWidth="1"/>
    <col min="14081" max="14082" width="19.88671875" style="44" customWidth="1"/>
    <col min="14083" max="14083" width="38.44140625" style="44" customWidth="1"/>
    <col min="14084" max="14334" width="8.88671875" style="44"/>
    <col min="14335" max="14335" width="3.44140625" style="44" customWidth="1"/>
    <col min="14336" max="14336" width="20.44140625" style="44" customWidth="1"/>
    <col min="14337" max="14338" width="19.88671875" style="44" customWidth="1"/>
    <col min="14339" max="14339" width="38.44140625" style="44" customWidth="1"/>
    <col min="14340" max="14590" width="8.88671875" style="44"/>
    <col min="14591" max="14591" width="3.44140625" style="44" customWidth="1"/>
    <col min="14592" max="14592" width="20.44140625" style="44" customWidth="1"/>
    <col min="14593" max="14594" width="19.88671875" style="44" customWidth="1"/>
    <col min="14595" max="14595" width="38.44140625" style="44" customWidth="1"/>
    <col min="14596" max="14846" width="8.88671875" style="44"/>
    <col min="14847" max="14847" width="3.44140625" style="44" customWidth="1"/>
    <col min="14848" max="14848" width="20.44140625" style="44" customWidth="1"/>
    <col min="14849" max="14850" width="19.88671875" style="44" customWidth="1"/>
    <col min="14851" max="14851" width="38.44140625" style="44" customWidth="1"/>
    <col min="14852" max="15102" width="8.88671875" style="44"/>
    <col min="15103" max="15103" width="3.44140625" style="44" customWidth="1"/>
    <col min="15104" max="15104" width="20.44140625" style="44" customWidth="1"/>
    <col min="15105" max="15106" width="19.88671875" style="44" customWidth="1"/>
    <col min="15107" max="15107" width="38.44140625" style="44" customWidth="1"/>
    <col min="15108" max="15358" width="8.88671875" style="44"/>
    <col min="15359" max="15359" width="3.44140625" style="44" customWidth="1"/>
    <col min="15360" max="15360" width="20.44140625" style="44" customWidth="1"/>
    <col min="15361" max="15362" width="19.88671875" style="44" customWidth="1"/>
    <col min="15363" max="15363" width="38.44140625" style="44" customWidth="1"/>
    <col min="15364" max="15614" width="8.88671875" style="44"/>
    <col min="15615" max="15615" width="3.44140625" style="44" customWidth="1"/>
    <col min="15616" max="15616" width="20.44140625" style="44" customWidth="1"/>
    <col min="15617" max="15618" width="19.88671875" style="44" customWidth="1"/>
    <col min="15619" max="15619" width="38.44140625" style="44" customWidth="1"/>
    <col min="15620" max="15870" width="8.88671875" style="44"/>
    <col min="15871" max="15871" width="3.44140625" style="44" customWidth="1"/>
    <col min="15872" max="15872" width="20.44140625" style="44" customWidth="1"/>
    <col min="15873" max="15874" width="19.88671875" style="44" customWidth="1"/>
    <col min="15875" max="15875" width="38.44140625" style="44" customWidth="1"/>
    <col min="15876" max="16126" width="8.88671875" style="44"/>
    <col min="16127" max="16127" width="3.44140625" style="44" customWidth="1"/>
    <col min="16128" max="16128" width="20.44140625" style="44" customWidth="1"/>
    <col min="16129" max="16130" width="19.88671875" style="44" customWidth="1"/>
    <col min="16131" max="16131" width="38.44140625" style="44" customWidth="1"/>
    <col min="16132" max="16384" width="8.88671875" style="44"/>
  </cols>
  <sheetData>
    <row r="1" spans="1:4" ht="22.8">
      <c r="A1" s="424" t="s">
        <v>200</v>
      </c>
    </row>
    <row r="2" spans="1:4" ht="15.6" customHeight="1">
      <c r="A2" s="425"/>
      <c r="B2" s="209"/>
      <c r="C2" s="118" t="s">
        <v>55</v>
      </c>
      <c r="D2" s="426"/>
    </row>
    <row r="3" spans="1:4" ht="13.8">
      <c r="A3" s="427"/>
      <c r="B3" s="210"/>
      <c r="C3" s="211" t="s">
        <v>58</v>
      </c>
      <c r="D3" s="426"/>
    </row>
    <row r="4" spans="1:4" ht="14.4" thickBot="1">
      <c r="A4" s="427"/>
      <c r="B4" s="151"/>
      <c r="C4" s="121"/>
      <c r="D4" s="426"/>
    </row>
    <row r="5" spans="1:4" ht="42" customHeight="1" thickBot="1">
      <c r="A5" s="668"/>
      <c r="B5" s="663" t="s">
        <v>201</v>
      </c>
      <c r="C5" s="499" t="s">
        <v>202</v>
      </c>
      <c r="D5" s="426"/>
    </row>
    <row r="6" spans="1:4" ht="14.4" thickBot="1">
      <c r="A6" s="689" t="s">
        <v>203</v>
      </c>
      <c r="B6" s="689" t="s">
        <v>204</v>
      </c>
      <c r="C6" s="689" t="s">
        <v>204</v>
      </c>
      <c r="D6" s="426"/>
    </row>
    <row r="7" spans="1:4" ht="13.8">
      <c r="A7" s="687" t="s">
        <v>205</v>
      </c>
      <c r="B7" s="688"/>
      <c r="C7" s="688"/>
      <c r="D7" s="426"/>
    </row>
    <row r="8" spans="1:4" ht="13.8">
      <c r="A8" s="669" t="s">
        <v>206</v>
      </c>
      <c r="B8" s="437"/>
      <c r="C8" s="437"/>
      <c r="D8" s="426"/>
    </row>
    <row r="9" spans="1:4" ht="13.8">
      <c r="A9" s="669" t="s">
        <v>207</v>
      </c>
      <c r="B9" s="437"/>
      <c r="C9" s="437"/>
      <c r="D9" s="426"/>
    </row>
    <row r="10" spans="1:4" ht="13.8">
      <c r="A10" s="669" t="s">
        <v>208</v>
      </c>
      <c r="B10" s="437"/>
      <c r="C10" s="437"/>
      <c r="D10" s="426"/>
    </row>
    <row r="11" spans="1:4" ht="13.8">
      <c r="A11" s="669" t="s">
        <v>209</v>
      </c>
      <c r="B11" s="437"/>
      <c r="C11" s="437"/>
      <c r="D11" s="426"/>
    </row>
    <row r="12" spans="1:4" ht="14.4" thickBot="1">
      <c r="A12" s="670" t="s">
        <v>210</v>
      </c>
      <c r="B12" s="500"/>
      <c r="C12" s="500"/>
      <c r="D12" s="426"/>
    </row>
    <row r="13" spans="1:4" ht="14.4" thickBot="1">
      <c r="A13" s="671" t="s">
        <v>211</v>
      </c>
      <c r="B13" s="665">
        <f>SUM(B7:B12)</f>
        <v>0</v>
      </c>
      <c r="C13" s="665">
        <f>SUM(C7:C12)</f>
        <v>0</v>
      </c>
      <c r="D13" s="426"/>
    </row>
    <row r="14" spans="1:4" ht="13.8">
      <c r="A14" s="681"/>
      <c r="B14" s="682"/>
      <c r="C14" s="682"/>
      <c r="D14" s="426"/>
    </row>
    <row r="15" spans="1:4" ht="13.8">
      <c r="A15" s="669" t="s">
        <v>18</v>
      </c>
      <c r="B15" s="437"/>
      <c r="C15" s="437"/>
      <c r="D15" s="426"/>
    </row>
    <row r="16" spans="1:4" ht="13.8">
      <c r="A16" s="669" t="s">
        <v>212</v>
      </c>
      <c r="B16" s="437"/>
      <c r="C16" s="437"/>
      <c r="D16" s="426"/>
    </row>
    <row r="17" spans="1:17" ht="13.8">
      <c r="A17" s="669" t="s">
        <v>213</v>
      </c>
      <c r="B17" s="437"/>
      <c r="C17" s="437"/>
      <c r="D17" s="426"/>
      <c r="E17" s="426"/>
      <c r="F17" s="426"/>
      <c r="G17" s="426"/>
      <c r="H17" s="426"/>
      <c r="I17" s="426"/>
      <c r="J17" s="426"/>
      <c r="K17" s="426"/>
      <c r="L17" s="426"/>
      <c r="M17" s="426"/>
      <c r="N17" s="426"/>
      <c r="O17" s="426"/>
      <c r="P17" s="426"/>
      <c r="Q17" s="426"/>
    </row>
    <row r="18" spans="1:17" ht="14.4" thickBot="1">
      <c r="A18" s="669" t="s">
        <v>10</v>
      </c>
      <c r="B18" s="437"/>
      <c r="C18" s="437"/>
      <c r="D18" s="426"/>
      <c r="E18" s="512" t="s">
        <v>214</v>
      </c>
      <c r="F18" s="426"/>
      <c r="G18" s="426"/>
      <c r="H18" s="426"/>
      <c r="I18" s="426"/>
      <c r="J18" s="426"/>
      <c r="K18" s="426"/>
      <c r="L18" s="426"/>
      <c r="M18" s="426"/>
      <c r="N18" s="426"/>
      <c r="O18" s="426"/>
      <c r="P18" s="426"/>
      <c r="Q18" s="426"/>
    </row>
    <row r="19" spans="1:17" ht="14.4" thickBot="1">
      <c r="A19" s="669" t="s">
        <v>215</v>
      </c>
      <c r="B19" s="437"/>
      <c r="C19" s="437"/>
      <c r="D19" s="426"/>
      <c r="E19" s="515"/>
      <c r="F19" s="516"/>
      <c r="G19" s="517" t="str">
        <f>B5</f>
        <v>As of Loan Application (enter Date here)</v>
      </c>
      <c r="H19" s="501"/>
      <c r="I19" s="441"/>
      <c r="J19" s="442"/>
      <c r="K19" s="443"/>
      <c r="L19" s="444"/>
      <c r="M19" s="656"/>
      <c r="N19" s="426"/>
      <c r="O19" s="426"/>
      <c r="P19" s="426"/>
      <c r="Q19" s="426"/>
    </row>
    <row r="20" spans="1:17" ht="14.4" thickBot="1">
      <c r="A20" s="683" t="s">
        <v>8</v>
      </c>
      <c r="B20" s="500"/>
      <c r="C20" s="500"/>
      <c r="D20" s="426"/>
      <c r="E20" s="513" t="s">
        <v>216</v>
      </c>
      <c r="F20" s="514"/>
      <c r="G20" s="506" t="s">
        <v>217</v>
      </c>
      <c r="H20" s="446" t="s">
        <v>218</v>
      </c>
      <c r="I20" s="445" t="s">
        <v>219</v>
      </c>
      <c r="J20" s="447"/>
      <c r="K20" s="448" t="s">
        <v>217</v>
      </c>
      <c r="L20" s="449" t="s">
        <v>220</v>
      </c>
      <c r="M20" s="657"/>
      <c r="N20" s="426"/>
      <c r="O20" s="426"/>
      <c r="P20" s="426"/>
      <c r="Q20" s="426"/>
    </row>
    <row r="21" spans="1:17" ht="14.4" thickBot="1">
      <c r="A21" s="671" t="s">
        <v>221</v>
      </c>
      <c r="B21" s="665">
        <f>SUM(B15:B20)</f>
        <v>0</v>
      </c>
      <c r="C21" s="665">
        <f>SUM(C15:C20)</f>
        <v>0</v>
      </c>
      <c r="D21" s="426"/>
      <c r="E21" s="450" t="s">
        <v>222</v>
      </c>
      <c r="F21" s="451"/>
      <c r="G21" s="452">
        <f>B13</f>
        <v>0</v>
      </c>
      <c r="H21" s="453">
        <f>C13</f>
        <v>0</v>
      </c>
      <c r="I21" s="454" t="s">
        <v>223</v>
      </c>
      <c r="J21" s="455"/>
      <c r="K21" s="452">
        <f>B45+B46+B47</f>
        <v>0</v>
      </c>
      <c r="L21" s="452">
        <f>C45+C46+C47</f>
        <v>0</v>
      </c>
      <c r="M21" s="658"/>
      <c r="N21" s="426"/>
      <c r="O21" s="426"/>
      <c r="P21" s="426"/>
      <c r="Q21" s="426"/>
    </row>
    <row r="22" spans="1:17" ht="14.4" thickBot="1">
      <c r="A22" s="664"/>
      <c r="B22" s="664"/>
      <c r="C22" s="664"/>
      <c r="D22" s="426"/>
      <c r="E22" s="456" t="s">
        <v>224</v>
      </c>
      <c r="F22" s="455"/>
      <c r="G22" s="457">
        <f>B21</f>
        <v>0</v>
      </c>
      <c r="H22" s="458">
        <f>C21</f>
        <v>0</v>
      </c>
      <c r="I22" s="459" t="s">
        <v>225</v>
      </c>
      <c r="J22" s="455"/>
      <c r="K22" s="457">
        <f>B48</f>
        <v>0</v>
      </c>
      <c r="L22" s="457">
        <f>C48</f>
        <v>0</v>
      </c>
      <c r="M22" s="658"/>
      <c r="N22" s="426"/>
      <c r="O22" s="426"/>
      <c r="P22" s="426"/>
      <c r="Q22" s="426"/>
    </row>
    <row r="23" spans="1:17" ht="13.8">
      <c r="A23" s="669" t="s">
        <v>226</v>
      </c>
      <c r="B23" s="437"/>
      <c r="C23" s="437"/>
      <c r="D23" s="426"/>
      <c r="E23" s="456" t="s">
        <v>227</v>
      </c>
      <c r="F23" s="455"/>
      <c r="G23" s="457">
        <f>B25</f>
        <v>0</v>
      </c>
      <c r="H23" s="458">
        <f>C25</f>
        <v>0</v>
      </c>
      <c r="I23" s="428" t="s">
        <v>228</v>
      </c>
      <c r="J23" s="460"/>
      <c r="K23" s="461">
        <f>B49</f>
        <v>0</v>
      </c>
      <c r="L23" s="461">
        <f>C49</f>
        <v>0</v>
      </c>
      <c r="M23" s="434"/>
      <c r="N23" s="426"/>
      <c r="O23" s="426"/>
      <c r="P23" s="426"/>
      <c r="Q23" s="426"/>
    </row>
    <row r="24" spans="1:17" ht="14.4" thickBot="1">
      <c r="A24" s="683" t="s">
        <v>229</v>
      </c>
      <c r="B24" s="500"/>
      <c r="C24" s="500"/>
      <c r="D24" s="426"/>
      <c r="E24" s="462"/>
      <c r="F24" s="463"/>
      <c r="G24" s="463"/>
      <c r="H24" s="464"/>
      <c r="I24" s="465" t="s">
        <v>230</v>
      </c>
      <c r="J24" s="466"/>
      <c r="K24" s="467">
        <f>SUM(K21:K23)</f>
        <v>0</v>
      </c>
      <c r="L24" s="467">
        <f>SUM(L21:L23)</f>
        <v>0</v>
      </c>
      <c r="M24" s="659"/>
      <c r="N24" s="426"/>
      <c r="O24" s="426"/>
      <c r="P24" s="426"/>
      <c r="Q24" s="426"/>
    </row>
    <row r="25" spans="1:17" ht="15" thickTop="1" thickBot="1">
      <c r="A25" s="671" t="s">
        <v>231</v>
      </c>
      <c r="B25" s="665">
        <f>SUM(B23:B24)</f>
        <v>0</v>
      </c>
      <c r="C25" s="665">
        <f>SUM(C23:C24)</f>
        <v>0</v>
      </c>
      <c r="D25" s="426"/>
      <c r="E25" s="468" t="s">
        <v>232</v>
      </c>
      <c r="F25" s="469"/>
      <c r="G25" s="470">
        <f>SUM(G21:G23)</f>
        <v>0</v>
      </c>
      <c r="H25" s="471">
        <f>SUM(H21:H23)</f>
        <v>0</v>
      </c>
      <c r="I25" s="472" t="s">
        <v>233</v>
      </c>
      <c r="J25" s="473">
        <f>F30</f>
        <v>0</v>
      </c>
      <c r="K25" s="474">
        <f>G30+K24</f>
        <v>0</v>
      </c>
      <c r="L25" s="475">
        <f>H30+L24</f>
        <v>0</v>
      </c>
      <c r="M25" s="661"/>
      <c r="N25" s="426"/>
      <c r="O25" s="426"/>
      <c r="P25" s="426"/>
      <c r="Q25" s="426"/>
    </row>
    <row r="26" spans="1:17" ht="14.4" thickBot="1">
      <c r="A26" s="671" t="s">
        <v>232</v>
      </c>
      <c r="B26" s="665">
        <f>B13+B21+B25</f>
        <v>0</v>
      </c>
      <c r="C26" s="665">
        <f>C13+C21+C25</f>
        <v>0</v>
      </c>
      <c r="D26" s="426"/>
      <c r="E26" s="476" t="s">
        <v>234</v>
      </c>
      <c r="F26" s="477"/>
      <c r="G26" s="507" t="s">
        <v>217</v>
      </c>
      <c r="H26" s="446" t="s">
        <v>218</v>
      </c>
      <c r="I26" s="478" t="s">
        <v>235</v>
      </c>
      <c r="J26" s="479"/>
      <c r="K26" s="480"/>
      <c r="L26" s="481"/>
      <c r="M26" s="660"/>
      <c r="N26" s="426"/>
      <c r="O26" s="426"/>
      <c r="P26" s="426"/>
      <c r="Q26" s="426"/>
    </row>
    <row r="27" spans="1:17" ht="13.8">
      <c r="A27" s="428"/>
      <c r="B27" s="677"/>
      <c r="C27" s="429"/>
      <c r="D27" s="426"/>
      <c r="E27" s="450" t="s">
        <v>236</v>
      </c>
      <c r="F27" s="451"/>
      <c r="G27" s="452">
        <f>B33</f>
        <v>0</v>
      </c>
      <c r="H27" s="453">
        <f>C33</f>
        <v>0</v>
      </c>
      <c r="I27" s="482" t="s">
        <v>237</v>
      </c>
      <c r="J27" s="483"/>
      <c r="K27" s="484" t="e">
        <f>G21/G27</f>
        <v>#DIV/0!</v>
      </c>
      <c r="L27" s="485" t="e">
        <f>H21/H27</f>
        <v>#DIV/0!</v>
      </c>
      <c r="M27" s="484"/>
      <c r="N27" s="440" t="s">
        <v>238</v>
      </c>
      <c r="O27" s="426"/>
      <c r="P27" s="426"/>
      <c r="Q27" s="426"/>
    </row>
    <row r="28" spans="1:17" ht="14.4" thickBot="1">
      <c r="A28" s="430"/>
      <c r="B28" s="431"/>
      <c r="C28" s="432"/>
      <c r="D28" s="426"/>
      <c r="E28" s="456" t="s">
        <v>239</v>
      </c>
      <c r="F28" s="455"/>
      <c r="G28" s="457">
        <f>B37</f>
        <v>0</v>
      </c>
      <c r="H28" s="458">
        <f>C37</f>
        <v>0</v>
      </c>
      <c r="I28" s="482" t="s">
        <v>240</v>
      </c>
      <c r="J28" s="483"/>
      <c r="K28" s="484" t="e">
        <f>(G21-B11)/G27</f>
        <v>#DIV/0!</v>
      </c>
      <c r="L28" s="485" t="e">
        <f>(H21-C11)/H27</f>
        <v>#DIV/0!</v>
      </c>
      <c r="M28" s="484"/>
      <c r="N28" s="426" t="s">
        <v>241</v>
      </c>
      <c r="O28" s="426"/>
      <c r="P28" s="426"/>
      <c r="Q28" s="426"/>
    </row>
    <row r="29" spans="1:17" ht="14.4" thickBot="1">
      <c r="A29" s="686" t="s">
        <v>242</v>
      </c>
      <c r="B29" s="686" t="s">
        <v>204</v>
      </c>
      <c r="C29" s="686" t="s">
        <v>204</v>
      </c>
      <c r="D29" s="664"/>
      <c r="E29" s="456" t="s">
        <v>243</v>
      </c>
      <c r="F29" s="486"/>
      <c r="G29" s="510">
        <f>B41</f>
        <v>0</v>
      </c>
      <c r="H29" s="511">
        <f>C41</f>
        <v>0</v>
      </c>
      <c r="I29" s="482" t="s">
        <v>244</v>
      </c>
      <c r="J29" s="487"/>
      <c r="K29" s="488">
        <f>G21-G27</f>
        <v>0</v>
      </c>
      <c r="L29" s="489">
        <f>H21-H27</f>
        <v>0</v>
      </c>
      <c r="M29" s="488"/>
      <c r="N29" s="426"/>
      <c r="O29" s="426"/>
      <c r="P29" s="426"/>
      <c r="Q29" s="426"/>
    </row>
    <row r="30" spans="1:17" ht="14.4" thickBot="1">
      <c r="A30" s="684" t="s">
        <v>245</v>
      </c>
      <c r="B30" s="685"/>
      <c r="C30" s="685"/>
      <c r="D30" s="426"/>
      <c r="E30" s="490" t="s">
        <v>246</v>
      </c>
      <c r="F30" s="491"/>
      <c r="G30" s="491">
        <f>SUM(G27:G29)</f>
        <v>0</v>
      </c>
      <c r="H30" s="492">
        <f>SUM(H27:H29)</f>
        <v>0</v>
      </c>
      <c r="I30" s="493" t="s">
        <v>247</v>
      </c>
      <c r="J30" s="494"/>
      <c r="K30" s="495" t="e">
        <f>G30/K24</f>
        <v>#DIV/0!</v>
      </c>
      <c r="L30" s="496" t="e">
        <f>H30/L24</f>
        <v>#DIV/0!</v>
      </c>
      <c r="M30" s="484"/>
      <c r="N30" s="426" t="s">
        <v>248</v>
      </c>
      <c r="O30" s="426"/>
      <c r="P30" s="426"/>
      <c r="Q30" s="426"/>
    </row>
    <row r="31" spans="1:17" ht="13.8">
      <c r="A31" s="433" t="s">
        <v>249</v>
      </c>
      <c r="B31" s="436"/>
      <c r="C31" s="436"/>
      <c r="D31" s="426"/>
      <c r="E31" s="497"/>
      <c r="F31" s="498"/>
      <c r="G31" s="426"/>
      <c r="H31" s="426"/>
      <c r="I31" s="426"/>
      <c r="J31" s="426"/>
      <c r="K31" s="426"/>
      <c r="L31" s="426"/>
      <c r="M31" s="426"/>
      <c r="N31" s="426"/>
      <c r="O31" s="426"/>
      <c r="P31" s="426"/>
      <c r="Q31" s="426"/>
    </row>
    <row r="32" spans="1:17" ht="14.4" thickBot="1">
      <c r="A32" s="502" t="s">
        <v>250</v>
      </c>
      <c r="B32" s="666"/>
      <c r="C32" s="666"/>
      <c r="D32" s="426"/>
      <c r="E32" s="426"/>
      <c r="F32" s="426"/>
      <c r="G32" s="426"/>
      <c r="H32" s="426"/>
      <c r="I32" s="426"/>
      <c r="J32" s="426"/>
      <c r="K32" s="426"/>
      <c r="L32" s="426"/>
      <c r="M32" s="426"/>
      <c r="N32" s="426"/>
      <c r="O32" s="426"/>
      <c r="P32" s="426"/>
      <c r="Q32" s="426"/>
    </row>
    <row r="33" spans="1:17" ht="14.4" thickBot="1">
      <c r="A33" s="690" t="s">
        <v>251</v>
      </c>
      <c r="B33" s="691">
        <f>SUM(B30:B32)</f>
        <v>0</v>
      </c>
      <c r="C33" s="691">
        <f>SUM(C30:C32)</f>
        <v>0</v>
      </c>
      <c r="D33" s="434"/>
      <c r="E33" s="434"/>
      <c r="F33" s="426"/>
      <c r="G33" s="426"/>
      <c r="H33" s="426"/>
      <c r="I33" s="426"/>
      <c r="J33" s="426"/>
      <c r="K33" s="426"/>
      <c r="L33" s="426"/>
      <c r="M33" s="426"/>
      <c r="N33" s="426"/>
      <c r="O33" s="426"/>
      <c r="P33" s="426"/>
      <c r="Q33" s="426"/>
    </row>
    <row r="34" spans="1:17" ht="13.8">
      <c r="A34" s="435"/>
      <c r="B34" s="435"/>
      <c r="C34" s="435"/>
      <c r="D34" s="426"/>
      <c r="E34" s="426"/>
      <c r="F34" s="426"/>
      <c r="G34" s="426"/>
      <c r="H34" s="426"/>
      <c r="I34" s="426"/>
      <c r="J34" s="426"/>
      <c r="K34" s="426"/>
      <c r="L34" s="426"/>
      <c r="M34" s="426"/>
      <c r="N34" s="426"/>
      <c r="O34" s="426"/>
      <c r="P34" s="426"/>
      <c r="Q34" s="426"/>
    </row>
    <row r="35" spans="1:17" ht="13.8">
      <c r="A35" s="433" t="s">
        <v>252</v>
      </c>
      <c r="B35" s="436"/>
      <c r="C35" s="436"/>
      <c r="D35" s="426"/>
      <c r="E35" s="426"/>
      <c r="F35" s="426"/>
      <c r="G35" s="426"/>
      <c r="H35" s="426"/>
      <c r="I35" s="426"/>
      <c r="J35" s="426"/>
      <c r="K35" s="426"/>
      <c r="L35" s="426"/>
      <c r="M35" s="426"/>
      <c r="N35" s="426"/>
      <c r="O35" s="426"/>
      <c r="P35" s="426"/>
      <c r="Q35" s="426"/>
    </row>
    <row r="36" spans="1:17" ht="14.4" thickBot="1">
      <c r="A36" s="502" t="s">
        <v>253</v>
      </c>
      <c r="B36" s="666"/>
      <c r="C36" s="666"/>
      <c r="D36" s="426"/>
      <c r="E36" s="426"/>
      <c r="F36" s="426"/>
      <c r="G36" s="426"/>
      <c r="H36" s="426"/>
      <c r="I36" s="426"/>
      <c r="J36" s="426"/>
      <c r="K36" s="426"/>
      <c r="L36" s="426"/>
      <c r="M36" s="426"/>
      <c r="N36" s="426"/>
      <c r="O36" s="426"/>
      <c r="P36" s="426"/>
      <c r="Q36" s="426"/>
    </row>
    <row r="37" spans="1:17" ht="14.4" thickBot="1">
      <c r="A37" s="671" t="s">
        <v>254</v>
      </c>
      <c r="B37" s="665">
        <f>SUM(B35:B35)</f>
        <v>0</v>
      </c>
      <c r="C37" s="665">
        <f>SUM(C35:C35)</f>
        <v>0</v>
      </c>
      <c r="D37" s="426"/>
    </row>
    <row r="38" spans="1:17" ht="13.8">
      <c r="A38" s="692"/>
      <c r="B38" s="693"/>
      <c r="C38" s="693"/>
      <c r="D38" s="426"/>
    </row>
    <row r="39" spans="1:17" ht="13.8">
      <c r="A39" s="672" t="s">
        <v>255</v>
      </c>
      <c r="B39" s="667"/>
      <c r="C39" s="667"/>
      <c r="D39" s="426"/>
    </row>
    <row r="40" spans="1:17" ht="14.4" thickBot="1">
      <c r="A40" s="694" t="s">
        <v>255</v>
      </c>
      <c r="B40" s="695"/>
      <c r="C40" s="695"/>
      <c r="D40" s="426"/>
    </row>
    <row r="41" spans="1:17" ht="14.4" thickBot="1">
      <c r="A41" s="671" t="s">
        <v>256</v>
      </c>
      <c r="B41" s="665">
        <f>SUM(B39:B40)</f>
        <v>0</v>
      </c>
      <c r="C41" s="665">
        <f>SUM(C39:C40)</f>
        <v>0</v>
      </c>
      <c r="D41" s="426"/>
    </row>
    <row r="42" spans="1:17" ht="14.4" thickBot="1">
      <c r="A42" s="508" t="s">
        <v>246</v>
      </c>
      <c r="B42" s="509">
        <f>B33+B37</f>
        <v>0</v>
      </c>
      <c r="C42" s="509">
        <f>C33+C37</f>
        <v>0</v>
      </c>
      <c r="D42" s="426"/>
      <c r="E42" s="45"/>
    </row>
    <row r="43" spans="1:17" ht="14.4" thickBot="1">
      <c r="A43" s="680"/>
      <c r="B43" s="679"/>
      <c r="C43" s="678"/>
      <c r="D43" s="426"/>
    </row>
    <row r="44" spans="1:17" ht="14.4" thickBot="1">
      <c r="A44" s="697" t="s">
        <v>257</v>
      </c>
      <c r="B44" s="698"/>
      <c r="C44" s="698"/>
      <c r="D44" s="426"/>
      <c r="G44" s="45"/>
    </row>
    <row r="45" spans="1:17" ht="13.8">
      <c r="A45" s="696" t="s">
        <v>349</v>
      </c>
      <c r="B45" s="688"/>
      <c r="C45" s="688"/>
      <c r="E45" s="45"/>
    </row>
    <row r="46" spans="1:17" ht="14.4">
      <c r="A46" s="696" t="s">
        <v>350</v>
      </c>
      <c r="B46" s="688"/>
      <c r="C46" s="688"/>
      <c r="D46" s="503"/>
      <c r="E46" s="45"/>
    </row>
    <row r="47" spans="1:17" ht="14.4">
      <c r="A47" s="673" t="s">
        <v>258</v>
      </c>
      <c r="B47" s="437"/>
      <c r="C47" s="437"/>
      <c r="D47" s="503"/>
    </row>
    <row r="48" spans="1:17" ht="13.8">
      <c r="A48" s="674" t="s">
        <v>259</v>
      </c>
      <c r="B48" s="437"/>
      <c r="C48" s="437"/>
      <c r="D48" s="426"/>
    </row>
    <row r="49" spans="1:5" ht="13.8">
      <c r="A49" s="674" t="s">
        <v>348</v>
      </c>
      <c r="B49" s="500"/>
      <c r="C49" s="500"/>
      <c r="D49" s="426"/>
      <c r="E49" s="699"/>
    </row>
    <row r="50" spans="1:5" ht="14.4" thickBot="1">
      <c r="A50" s="674"/>
      <c r="B50" s="438"/>
      <c r="C50" s="438"/>
      <c r="D50" s="426"/>
    </row>
    <row r="51" spans="1:5" ht="14.4" thickBot="1">
      <c r="A51" s="675" t="s">
        <v>260</v>
      </c>
      <c r="B51" s="439">
        <f>SUM(B45:B50)-B50</f>
        <v>0</v>
      </c>
      <c r="C51" s="439">
        <f>SUM(C45:C50)</f>
        <v>0</v>
      </c>
      <c r="D51" s="426"/>
    </row>
    <row r="52" spans="1:5" ht="14.4" thickBot="1">
      <c r="A52" s="428"/>
      <c r="B52" s="662"/>
      <c r="C52" s="429"/>
      <c r="D52" s="426"/>
    </row>
    <row r="53" spans="1:5" ht="14.4" thickBot="1">
      <c r="A53" s="671" t="s">
        <v>261</v>
      </c>
      <c r="B53" s="676">
        <f>B42+B51</f>
        <v>0</v>
      </c>
      <c r="C53" s="676">
        <f>C42+C51</f>
        <v>0</v>
      </c>
      <c r="D53" s="426"/>
    </row>
    <row r="54" spans="1:5" ht="13.8">
      <c r="A54" s="504" t="s">
        <v>262</v>
      </c>
      <c r="B54" s="505">
        <f>B26-B53</f>
        <v>0</v>
      </c>
      <c r="C54" s="505">
        <f>C26-C53</f>
        <v>0</v>
      </c>
      <c r="D54" s="426"/>
    </row>
    <row r="55" spans="1:5" ht="13.8">
      <c r="A55" s="426"/>
      <c r="B55" s="426"/>
      <c r="C55" s="426"/>
      <c r="D55" s="426"/>
    </row>
    <row r="58" spans="1:5" ht="12.75" customHeight="1">
      <c r="D58" s="503"/>
    </row>
  </sheetData>
  <sheetProtection algorithmName="SHA-512" hashValue="UxoDiJbU05PW5RY2gttchhlxXZNAawXfPiSYNUH9VKQF0hSeH4LPQGHb2DkE1/WrDgqyMaiXqTi93WegB7hsoA==" saltValue="CAMj5qRRO3y/zQ+bavtpag==" spinCount="100000" sheet="1" formatCells="0" formatColumns="0" formatRows="0" selectLockedCells="1"/>
  <pageMargins left="0.75" right="0.75" top="1" bottom="1" header="0.5" footer="0.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0"/>
  <sheetViews>
    <sheetView showGridLines="0" workbookViewId="0">
      <selection activeCell="B42" sqref="B42"/>
    </sheetView>
  </sheetViews>
  <sheetFormatPr defaultColWidth="8.6640625" defaultRowHeight="13.2"/>
  <cols>
    <col min="1" max="1" width="23" style="38" customWidth="1"/>
    <col min="2" max="2" width="21.6640625" style="38" customWidth="1"/>
    <col min="3" max="3" width="24.5546875" style="38" customWidth="1"/>
    <col min="4" max="4" width="14" style="38" bestFit="1" customWidth="1"/>
    <col min="5" max="5" width="8.6640625" style="38" customWidth="1"/>
    <col min="6" max="6" width="23" style="38" customWidth="1"/>
    <col min="7" max="7" width="12.33203125" style="38" customWidth="1"/>
    <col min="8" max="8" width="14.44140625" style="38" customWidth="1"/>
    <col min="9" max="9" width="13.5546875" style="38" customWidth="1"/>
    <col min="10" max="10" width="8.6640625" style="38"/>
    <col min="11" max="11" width="24.109375" style="38" customWidth="1"/>
    <col min="12" max="13" width="15.88671875" style="38" customWidth="1"/>
    <col min="14" max="14" width="14.33203125" style="38" customWidth="1"/>
    <col min="15" max="16384" width="8.6640625" style="38"/>
  </cols>
  <sheetData>
    <row r="1" spans="1:9" ht="22.8">
      <c r="A1" s="519" t="s">
        <v>263</v>
      </c>
      <c r="B1" s="40"/>
      <c r="C1"/>
      <c r="E1" s="41"/>
      <c r="H1" s="44"/>
      <c r="I1" s="42"/>
    </row>
    <row r="2" spans="1:9" ht="17.399999999999999">
      <c r="A2" s="528" t="s">
        <v>264</v>
      </c>
      <c r="B2" s="521"/>
      <c r="C2" s="209"/>
      <c r="D2" s="151" t="s">
        <v>55</v>
      </c>
      <c r="E2" s="522"/>
      <c r="F2" s="523"/>
      <c r="G2" s="523"/>
      <c r="H2" s="44"/>
      <c r="I2" s="523"/>
    </row>
    <row r="3" spans="1:9" ht="17.399999999999999">
      <c r="A3" s="523"/>
      <c r="B3" s="521"/>
      <c r="C3" s="524"/>
      <c r="D3" s="121" t="s">
        <v>58</v>
      </c>
      <c r="E3" s="522"/>
      <c r="F3" s="523"/>
      <c r="G3" s="523"/>
      <c r="H3" s="44"/>
      <c r="I3" s="523"/>
    </row>
    <row r="4" spans="1:9" ht="18" thickBot="1">
      <c r="A4" s="518"/>
      <c r="B4" s="521"/>
      <c r="C4" s="525"/>
      <c r="D4" s="522"/>
      <c r="E4" s="522"/>
      <c r="F4" s="523"/>
      <c r="G4" s="523"/>
      <c r="H4" s="44"/>
      <c r="I4" s="523"/>
    </row>
    <row r="5" spans="1:9" ht="14.4" thickBot="1">
      <c r="A5" s="523"/>
      <c r="B5" s="623" t="s">
        <v>265</v>
      </c>
      <c r="C5" s="624">
        <f>'StartUp Expenses'!J24</f>
        <v>0</v>
      </c>
      <c r="D5" s="523"/>
      <c r="E5" s="522"/>
      <c r="F5" s="526" t="s">
        <v>266</v>
      </c>
      <c r="G5" s="527"/>
      <c r="H5" s="44"/>
      <c r="I5" s="523"/>
    </row>
    <row r="6" spans="1:9" ht="16.2" thickBot="1">
      <c r="A6" s="528"/>
      <c r="B6" s="522"/>
      <c r="C6" s="525"/>
      <c r="D6" s="522"/>
      <c r="E6" s="529"/>
      <c r="F6" s="530" t="s">
        <v>267</v>
      </c>
      <c r="G6" s="531">
        <f>'StartUp Expenses'!G24</f>
        <v>0</v>
      </c>
      <c r="H6" s="523"/>
      <c r="I6" s="523"/>
    </row>
    <row r="7" spans="1:9" ht="13.8">
      <c r="A7" s="777" t="s">
        <v>268</v>
      </c>
      <c r="B7" s="778"/>
      <c r="C7" s="779"/>
      <c r="D7" s="532"/>
      <c r="E7" s="532"/>
      <c r="F7" s="530" t="s">
        <v>269</v>
      </c>
      <c r="G7" s="533">
        <f>'StartUp Expenses'!F24</f>
        <v>0</v>
      </c>
      <c r="H7" s="534"/>
      <c r="I7" s="535"/>
    </row>
    <row r="8" spans="1:9" ht="14.4">
      <c r="A8" s="780"/>
      <c r="B8" s="608" t="s">
        <v>270</v>
      </c>
      <c r="C8" s="609"/>
      <c r="D8" s="536" t="s">
        <v>271</v>
      </c>
      <c r="E8" s="537"/>
      <c r="F8" s="530" t="s">
        <v>272</v>
      </c>
      <c r="G8" s="533">
        <f>'StartUp Expenses'!E24</f>
        <v>0</v>
      </c>
      <c r="H8" s="43"/>
      <c r="I8" s="43"/>
    </row>
    <row r="9" spans="1:9" ht="13.8">
      <c r="A9" s="781"/>
      <c r="B9" s="608" t="s">
        <v>273</v>
      </c>
      <c r="C9" s="609"/>
      <c r="D9" s="532"/>
      <c r="E9" s="532"/>
      <c r="F9" s="530" t="s">
        <v>26</v>
      </c>
      <c r="G9" s="533">
        <f>'StartUp Expenses'!I24</f>
        <v>0</v>
      </c>
      <c r="H9" s="43"/>
      <c r="I9" s="43"/>
    </row>
    <row r="10" spans="1:9" ht="13.8">
      <c r="A10" s="781"/>
      <c r="B10" s="608" t="s">
        <v>274</v>
      </c>
      <c r="C10" s="609"/>
      <c r="D10" s="532"/>
      <c r="E10" s="532"/>
      <c r="F10" s="530" t="s">
        <v>23</v>
      </c>
      <c r="G10" s="533">
        <f>'StartUp Expenses'!D24</f>
        <v>0</v>
      </c>
      <c r="H10" s="43"/>
      <c r="I10" s="43"/>
    </row>
    <row r="11" spans="1:9" ht="15.6" customHeight="1">
      <c r="A11" s="781"/>
      <c r="B11" s="608"/>
      <c r="C11" s="610"/>
      <c r="D11" s="532"/>
      <c r="E11" s="532"/>
      <c r="F11" s="530" t="s">
        <v>8</v>
      </c>
      <c r="G11" s="533">
        <f>'StartUp Expenses'!H24</f>
        <v>0</v>
      </c>
      <c r="H11" s="43"/>
      <c r="I11" s="43"/>
    </row>
    <row r="12" spans="1:9" ht="14.4" thickBot="1">
      <c r="A12" s="782"/>
      <c r="B12" s="611" t="s">
        <v>106</v>
      </c>
      <c r="C12" s="612">
        <f>SUM(C8:C11)</f>
        <v>0</v>
      </c>
      <c r="D12" s="532"/>
      <c r="E12" s="532"/>
      <c r="F12" s="530"/>
      <c r="G12" s="533"/>
      <c r="H12" s="43"/>
      <c r="I12" s="43"/>
    </row>
    <row r="13" spans="1:9" ht="16.2" customHeight="1" thickBot="1">
      <c r="A13" s="520"/>
      <c r="B13" s="532"/>
      <c r="C13" s="532"/>
      <c r="D13" s="532"/>
      <c r="E13" s="532"/>
      <c r="F13" s="538" t="s">
        <v>275</v>
      </c>
      <c r="G13" s="539">
        <f>SUM(G6:G12)</f>
        <v>0</v>
      </c>
      <c r="H13" s="43"/>
      <c r="I13" s="43"/>
    </row>
    <row r="14" spans="1:9" ht="13.8">
      <c r="A14" s="783" t="s">
        <v>276</v>
      </c>
      <c r="B14" s="784"/>
      <c r="C14" s="784"/>
      <c r="D14" s="785"/>
      <c r="E14" s="532"/>
      <c r="F14" s="523"/>
      <c r="G14" s="523"/>
      <c r="H14" s="43"/>
      <c r="I14" s="43"/>
    </row>
    <row r="15" spans="1:9" ht="13.8">
      <c r="A15" s="786"/>
      <c r="B15" s="787"/>
      <c r="C15" s="787"/>
      <c r="D15" s="788"/>
      <c r="E15" s="532"/>
      <c r="F15" s="523"/>
      <c r="G15" s="523"/>
      <c r="H15" s="43"/>
      <c r="I15" s="43"/>
    </row>
    <row r="16" spans="1:9" ht="14.4" thickBot="1">
      <c r="A16" s="593">
        <v>7</v>
      </c>
      <c r="B16" s="594" t="s">
        <v>277</v>
      </c>
      <c r="C16" s="594" t="s">
        <v>278</v>
      </c>
      <c r="D16" s="595">
        <f>C9</f>
        <v>0</v>
      </c>
      <c r="E16" s="532"/>
      <c r="F16" s="540"/>
      <c r="G16" s="541"/>
      <c r="H16" s="523"/>
      <c r="I16" s="523"/>
    </row>
    <row r="17" spans="1:14" ht="15.6">
      <c r="A17" s="596">
        <v>0.03</v>
      </c>
      <c r="B17" s="594" t="s">
        <v>279</v>
      </c>
      <c r="C17" s="594" t="s">
        <v>280</v>
      </c>
      <c r="D17" s="595">
        <f>D16+(D16*A17)</f>
        <v>0</v>
      </c>
      <c r="E17" s="532"/>
      <c r="F17" s="795" t="s">
        <v>281</v>
      </c>
      <c r="G17" s="796"/>
      <c r="H17" s="796"/>
      <c r="I17" s="797"/>
      <c r="K17" s="776"/>
      <c r="L17" s="776"/>
      <c r="M17" s="776"/>
      <c r="N17" s="776"/>
    </row>
    <row r="18" spans="1:14" ht="25.5" customHeight="1">
      <c r="A18" s="596">
        <v>0.12</v>
      </c>
      <c r="B18" s="594" t="s">
        <v>282</v>
      </c>
      <c r="C18" s="594" t="s">
        <v>283</v>
      </c>
      <c r="D18" s="597">
        <f>12*A16</f>
        <v>84</v>
      </c>
      <c r="E18" s="532"/>
      <c r="F18" s="568"/>
      <c r="G18" s="542" t="s">
        <v>284</v>
      </c>
      <c r="H18" s="542" t="s">
        <v>285</v>
      </c>
      <c r="I18" s="569" t="s">
        <v>286</v>
      </c>
      <c r="K18" s="172"/>
      <c r="L18" s="186"/>
      <c r="M18" s="186"/>
      <c r="N18" s="173"/>
    </row>
    <row r="19" spans="1:14" ht="15.6">
      <c r="A19" s="593"/>
      <c r="B19" s="594"/>
      <c r="C19" s="594" t="s">
        <v>287</v>
      </c>
      <c r="D19" s="598">
        <f>A18</f>
        <v>0.12</v>
      </c>
      <c r="E19" s="532"/>
      <c r="F19" s="570" t="s">
        <v>288</v>
      </c>
      <c r="G19" s="566"/>
      <c r="H19" s="567"/>
      <c r="I19" s="571"/>
      <c r="K19" s="174"/>
      <c r="L19" s="185"/>
      <c r="M19" s="187"/>
      <c r="N19" s="176"/>
    </row>
    <row r="20" spans="1:14" ht="15">
      <c r="A20" s="593"/>
      <c r="B20" s="599"/>
      <c r="C20" s="594" t="s">
        <v>289</v>
      </c>
      <c r="D20" s="595">
        <f>-PMT(D19/12*365/360,D18,D17)</f>
        <v>0</v>
      </c>
      <c r="E20" s="532"/>
      <c r="F20" s="572" t="s">
        <v>26</v>
      </c>
      <c r="G20" s="543"/>
      <c r="H20" s="544">
        <v>0.2</v>
      </c>
      <c r="I20" s="573">
        <f t="shared" ref="I20:I35" si="0">G20*H20</f>
        <v>0</v>
      </c>
      <c r="K20" s="175"/>
      <c r="L20" s="188"/>
      <c r="M20" s="189"/>
      <c r="N20" s="171"/>
    </row>
    <row r="21" spans="1:14" ht="15.6" thickBot="1">
      <c r="A21" s="600"/>
      <c r="B21" s="601"/>
      <c r="C21" s="601"/>
      <c r="D21" s="602"/>
      <c r="E21" s="537"/>
      <c r="F21" s="572" t="s">
        <v>290</v>
      </c>
      <c r="G21" s="543"/>
      <c r="H21" s="544">
        <v>0.75</v>
      </c>
      <c r="I21" s="573">
        <f>G21*H21</f>
        <v>0</v>
      </c>
      <c r="K21" s="175"/>
      <c r="L21" s="188"/>
      <c r="M21" s="189"/>
      <c r="N21" s="171"/>
    </row>
    <row r="22" spans="1:14" ht="15">
      <c r="A22" s="789" t="s">
        <v>291</v>
      </c>
      <c r="B22" s="790"/>
      <c r="C22" s="790"/>
      <c r="D22" s="791"/>
      <c r="E22" s="537"/>
      <c r="F22" s="572" t="s">
        <v>292</v>
      </c>
      <c r="G22" s="543"/>
      <c r="H22" s="544">
        <v>0.5</v>
      </c>
      <c r="I22" s="573">
        <f t="shared" si="0"/>
        <v>0</v>
      </c>
      <c r="K22" s="175"/>
      <c r="L22" s="188"/>
      <c r="M22" s="189"/>
      <c r="N22" s="171"/>
    </row>
    <row r="23" spans="1:14" ht="15">
      <c r="A23" s="792"/>
      <c r="B23" s="793"/>
      <c r="C23" s="793"/>
      <c r="D23" s="794"/>
      <c r="E23" s="532"/>
      <c r="F23" s="572" t="s">
        <v>293</v>
      </c>
      <c r="G23" s="543"/>
      <c r="H23" s="544">
        <v>0.05</v>
      </c>
      <c r="I23" s="573">
        <f t="shared" si="0"/>
        <v>0</v>
      </c>
      <c r="K23" s="175"/>
      <c r="L23" s="188"/>
      <c r="M23" s="189"/>
      <c r="N23" s="171"/>
    </row>
    <row r="24" spans="1:14" ht="15">
      <c r="A24" s="593">
        <v>7</v>
      </c>
      <c r="B24" s="594" t="s">
        <v>277</v>
      </c>
      <c r="C24" s="594" t="s">
        <v>278</v>
      </c>
      <c r="D24" s="595">
        <f>C10</f>
        <v>0</v>
      </c>
      <c r="E24" s="541"/>
      <c r="F24" s="572" t="s">
        <v>215</v>
      </c>
      <c r="G24" s="543"/>
      <c r="H24" s="544">
        <v>0.75</v>
      </c>
      <c r="I24" s="573">
        <f>G24*H24</f>
        <v>0</v>
      </c>
      <c r="K24" s="175"/>
      <c r="L24" s="188"/>
      <c r="M24" s="189"/>
      <c r="N24" s="171"/>
    </row>
    <row r="25" spans="1:14" ht="15.6">
      <c r="A25" s="596">
        <v>0.03</v>
      </c>
      <c r="B25" s="594" t="s">
        <v>279</v>
      </c>
      <c r="C25" s="594" t="s">
        <v>280</v>
      </c>
      <c r="D25" s="595">
        <f>D24+(D24*A25)</f>
        <v>0</v>
      </c>
      <c r="E25" s="541"/>
      <c r="F25" s="574" t="s">
        <v>294</v>
      </c>
      <c r="G25" s="545"/>
      <c r="H25" s="546"/>
      <c r="I25" s="573"/>
      <c r="K25" s="174"/>
      <c r="L25" s="188"/>
      <c r="M25" s="190"/>
      <c r="N25" s="171"/>
    </row>
    <row r="26" spans="1:14" ht="15">
      <c r="A26" s="596">
        <v>0.12</v>
      </c>
      <c r="B26" s="594" t="s">
        <v>282</v>
      </c>
      <c r="C26" s="594" t="s">
        <v>283</v>
      </c>
      <c r="D26" s="597">
        <f>12*A24</f>
        <v>84</v>
      </c>
      <c r="E26" s="541"/>
      <c r="F26" s="575" t="s">
        <v>295</v>
      </c>
      <c r="G26" s="543"/>
      <c r="H26" s="544"/>
      <c r="I26" s="573"/>
      <c r="K26" s="178"/>
      <c r="L26" s="188"/>
      <c r="M26" s="189"/>
      <c r="N26" s="171"/>
    </row>
    <row r="27" spans="1:14" ht="15" customHeight="1">
      <c r="A27" s="593"/>
      <c r="B27" s="594"/>
      <c r="C27" s="594" t="s">
        <v>287</v>
      </c>
      <c r="D27" s="603">
        <f>A26</f>
        <v>0.12</v>
      </c>
      <c r="E27" s="541"/>
      <c r="F27" s="576" t="s">
        <v>296</v>
      </c>
      <c r="G27" s="543"/>
      <c r="H27" s="544"/>
      <c r="I27" s="573"/>
      <c r="K27" s="179"/>
      <c r="L27" s="188"/>
      <c r="M27" s="189"/>
      <c r="N27" s="180"/>
    </row>
    <row r="28" spans="1:14" ht="14.25" customHeight="1" thickBot="1">
      <c r="A28" s="604"/>
      <c r="B28" s="605"/>
      <c r="C28" s="606" t="s">
        <v>289</v>
      </c>
      <c r="D28" s="607">
        <f>-PMT(D27/12*365/360,D26,D25)</f>
        <v>0</v>
      </c>
      <c r="E28" s="541"/>
      <c r="F28" s="576" t="s">
        <v>297</v>
      </c>
      <c r="G28" s="543"/>
      <c r="H28" s="544"/>
      <c r="I28" s="573"/>
      <c r="K28" s="179"/>
      <c r="L28" s="188"/>
      <c r="M28" s="189"/>
      <c r="N28" s="180"/>
    </row>
    <row r="29" spans="1:14" ht="15.6" thickBot="1">
      <c r="A29" s="547"/>
      <c r="B29" s="548"/>
      <c r="C29" s="548"/>
      <c r="D29" s="549"/>
      <c r="E29" s="541"/>
      <c r="F29" s="625" t="s">
        <v>298</v>
      </c>
      <c r="G29" s="626">
        <f>G26-G27-G28</f>
        <v>0</v>
      </c>
      <c r="H29" s="627">
        <v>0.8</v>
      </c>
      <c r="I29" s="628">
        <f>G29*H29</f>
        <v>0</v>
      </c>
      <c r="K29" s="178"/>
      <c r="L29" s="188"/>
      <c r="M29" s="189"/>
      <c r="N29" s="171"/>
    </row>
    <row r="30" spans="1:14" ht="15.6">
      <c r="A30" s="613" t="s">
        <v>299</v>
      </c>
      <c r="B30" s="614">
        <f>D16+D24</f>
        <v>0</v>
      </c>
      <c r="C30" s="614" t="s">
        <v>300</v>
      </c>
      <c r="D30" s="615"/>
      <c r="E30" s="541"/>
      <c r="F30" s="629" t="s">
        <v>301</v>
      </c>
      <c r="G30" s="630">
        <f>SUM(G20:G24)+G29</f>
        <v>0</v>
      </c>
      <c r="H30" s="627"/>
      <c r="I30" s="628">
        <f>I29+SUM(I20:I24)</f>
        <v>0</v>
      </c>
      <c r="K30" s="174"/>
      <c r="L30" s="191"/>
      <c r="M30" s="189"/>
      <c r="N30" s="171"/>
    </row>
    <row r="31" spans="1:14" ht="15.6" thickBot="1">
      <c r="A31" s="616" t="s">
        <v>302</v>
      </c>
      <c r="B31" s="617">
        <f>SUM(D20,D28)</f>
        <v>0</v>
      </c>
      <c r="C31" s="617">
        <f>B31*12</f>
        <v>0</v>
      </c>
      <c r="D31" s="618"/>
      <c r="E31" s="541"/>
      <c r="F31" s="577"/>
      <c r="G31" s="550"/>
      <c r="H31" s="546"/>
      <c r="I31" s="573"/>
      <c r="K31" s="183"/>
      <c r="L31" s="183"/>
      <c r="M31" s="190"/>
      <c r="N31" s="180"/>
    </row>
    <row r="32" spans="1:14" ht="16.2" thickBot="1">
      <c r="A32" s="541"/>
      <c r="B32" s="541"/>
      <c r="C32" s="541"/>
      <c r="D32" s="541"/>
      <c r="E32" s="541"/>
      <c r="F32" s="578" t="s">
        <v>303</v>
      </c>
      <c r="G32" s="551"/>
      <c r="H32" s="552"/>
      <c r="I32" s="573"/>
      <c r="K32" s="174"/>
      <c r="L32" s="192"/>
      <c r="M32" s="190"/>
      <c r="N32" s="171"/>
    </row>
    <row r="33" spans="1:14" ht="15">
      <c r="A33" s="619" t="s">
        <v>304</v>
      </c>
      <c r="B33" s="620" t="e">
        <f>'Projected Profit &amp; Loss'!N68/C44</f>
        <v>#DIV/0!</v>
      </c>
      <c r="C33" s="523"/>
      <c r="D33" s="523"/>
      <c r="E33" s="541"/>
      <c r="F33" s="572" t="s">
        <v>305</v>
      </c>
      <c r="G33" s="543"/>
      <c r="H33" s="544">
        <v>1</v>
      </c>
      <c r="I33" s="573">
        <f t="shared" si="0"/>
        <v>0</v>
      </c>
      <c r="K33" s="175"/>
      <c r="L33" s="188"/>
      <c r="M33" s="189"/>
      <c r="N33" s="171"/>
    </row>
    <row r="34" spans="1:14" ht="15.6" thickBot="1">
      <c r="A34" s="621" t="s">
        <v>306</v>
      </c>
      <c r="B34" s="622" t="s">
        <v>307</v>
      </c>
      <c r="C34" s="523"/>
      <c r="D34" s="523"/>
      <c r="E34" s="541"/>
      <c r="F34" s="572" t="s">
        <v>215</v>
      </c>
      <c r="G34" s="543"/>
      <c r="H34" s="544">
        <v>0.75</v>
      </c>
      <c r="I34" s="573">
        <f t="shared" si="0"/>
        <v>0</v>
      </c>
      <c r="K34" s="175"/>
      <c r="L34" s="188"/>
      <c r="M34" s="189"/>
      <c r="N34" s="171"/>
    </row>
    <row r="35" spans="1:14" ht="13.5" customHeight="1" thickBot="1">
      <c r="A35" s="523"/>
      <c r="B35" s="523"/>
      <c r="C35" s="523"/>
      <c r="D35" s="523"/>
      <c r="E35" s="39"/>
      <c r="F35" s="572" t="s">
        <v>308</v>
      </c>
      <c r="G35" s="543"/>
      <c r="H35" s="553"/>
      <c r="I35" s="579">
        <f t="shared" si="0"/>
        <v>0</v>
      </c>
      <c r="K35" s="175"/>
      <c r="L35" s="188"/>
      <c r="M35" s="193"/>
      <c r="N35" s="177"/>
    </row>
    <row r="36" spans="1:14" ht="24" customHeight="1">
      <c r="A36" s="802" t="s">
        <v>309</v>
      </c>
      <c r="B36" s="803"/>
      <c r="C36" s="803"/>
      <c r="D36" s="804"/>
      <c r="E36" s="39"/>
      <c r="F36" s="574" t="s">
        <v>310</v>
      </c>
      <c r="G36" s="545"/>
      <c r="H36" s="546"/>
      <c r="I36" s="573"/>
      <c r="K36" s="174"/>
      <c r="L36" s="188"/>
      <c r="M36" s="190"/>
      <c r="N36" s="171"/>
    </row>
    <row r="37" spans="1:14" ht="15">
      <c r="A37" s="580" t="s">
        <v>311</v>
      </c>
      <c r="B37" s="554" t="s">
        <v>312</v>
      </c>
      <c r="C37" s="554" t="s">
        <v>313</v>
      </c>
      <c r="D37" s="581" t="s">
        <v>314</v>
      </c>
      <c r="E37" s="523"/>
      <c r="F37" s="575" t="s">
        <v>295</v>
      </c>
      <c r="G37" s="640"/>
      <c r="H37" s="544"/>
      <c r="I37" s="573"/>
      <c r="K37" s="178"/>
      <c r="L37" s="181"/>
      <c r="M37" s="189"/>
      <c r="N37" s="171"/>
    </row>
    <row r="38" spans="1:14" ht="15.75" customHeight="1">
      <c r="A38" s="582" t="s">
        <v>315</v>
      </c>
      <c r="B38" s="555">
        <f>B30</f>
        <v>0</v>
      </c>
      <c r="C38" s="555">
        <f>C31</f>
        <v>0</v>
      </c>
      <c r="D38" s="583">
        <f>D19</f>
        <v>0.12</v>
      </c>
      <c r="E38" s="523"/>
      <c r="F38" s="576" t="s">
        <v>296</v>
      </c>
      <c r="G38" s="543"/>
      <c r="H38" s="544"/>
      <c r="I38" s="573"/>
      <c r="K38" s="179"/>
      <c r="L38" s="188"/>
      <c r="M38" s="189"/>
      <c r="N38" s="171"/>
    </row>
    <row r="39" spans="1:14" ht="15.75" customHeight="1">
      <c r="A39" s="584" t="s">
        <v>316</v>
      </c>
      <c r="B39" s="556"/>
      <c r="C39" s="556"/>
      <c r="D39" s="585"/>
      <c r="E39" s="523"/>
      <c r="F39" s="576" t="s">
        <v>297</v>
      </c>
      <c r="G39" s="543"/>
      <c r="H39" s="544"/>
      <c r="I39" s="573"/>
      <c r="K39" s="179"/>
      <c r="L39" s="188"/>
      <c r="M39" s="189"/>
      <c r="N39" s="171"/>
    </row>
    <row r="40" spans="1:14" ht="15">
      <c r="A40" s="584" t="s">
        <v>317</v>
      </c>
      <c r="B40" s="556"/>
      <c r="C40" s="556"/>
      <c r="D40" s="585"/>
      <c r="E40" s="523"/>
      <c r="F40" s="625" t="s">
        <v>298</v>
      </c>
      <c r="G40" s="631">
        <f>G37-G38-G39</f>
        <v>0</v>
      </c>
      <c r="H40" s="627">
        <v>0.8</v>
      </c>
      <c r="I40" s="628">
        <f>G40*H40</f>
        <v>0</v>
      </c>
      <c r="K40" s="178"/>
      <c r="L40" s="181"/>
      <c r="M40" s="190"/>
      <c r="N40" s="171"/>
    </row>
    <row r="41" spans="1:14" ht="16.2" thickBot="1">
      <c r="A41" s="584" t="s">
        <v>318</v>
      </c>
      <c r="B41" s="556"/>
      <c r="C41" s="556"/>
      <c r="D41" s="585"/>
      <c r="E41" s="523"/>
      <c r="F41" s="632" t="s">
        <v>319</v>
      </c>
      <c r="G41" s="633">
        <f>SUM(G33:G35)+G40</f>
        <v>0</v>
      </c>
      <c r="H41" s="634"/>
      <c r="I41" s="635">
        <f>SUM(I33:I35)+I40</f>
        <v>0</v>
      </c>
      <c r="K41" s="174"/>
      <c r="L41" s="194"/>
      <c r="M41" s="189"/>
      <c r="N41" s="171"/>
    </row>
    <row r="42" spans="1:14" ht="16.2" thickBot="1">
      <c r="A42" s="584" t="s">
        <v>320</v>
      </c>
      <c r="B42" s="556"/>
      <c r="C42" s="556"/>
      <c r="D42" s="585"/>
      <c r="E42" s="523"/>
      <c r="F42" s="636" t="s">
        <v>321</v>
      </c>
      <c r="G42" s="637">
        <f>G30+G41</f>
        <v>0</v>
      </c>
      <c r="H42" s="638"/>
      <c r="I42" s="639">
        <f>I30+I41</f>
        <v>0</v>
      </c>
      <c r="K42" s="174"/>
      <c r="L42" s="181"/>
      <c r="M42" s="187"/>
      <c r="N42" s="171"/>
    </row>
    <row r="43" spans="1:14" ht="15.6">
      <c r="A43" s="584" t="s">
        <v>322</v>
      </c>
      <c r="B43" s="556"/>
      <c r="C43" s="556"/>
      <c r="D43" s="585"/>
      <c r="E43" s="523"/>
      <c r="F43" s="642" t="s">
        <v>323</v>
      </c>
      <c r="G43" s="558">
        <f>C9</f>
        <v>0</v>
      </c>
      <c r="H43" s="559"/>
      <c r="I43" s="558">
        <f>C9</f>
        <v>0</v>
      </c>
      <c r="K43" s="174"/>
      <c r="L43" s="195"/>
      <c r="M43" s="196"/>
      <c r="N43" s="170"/>
    </row>
    <row r="44" spans="1:14" ht="16.2" thickBot="1">
      <c r="A44" s="586" t="s">
        <v>324</v>
      </c>
      <c r="B44" s="587">
        <f>SUM(B38:B43)</f>
        <v>0</v>
      </c>
      <c r="C44" s="588">
        <f>SUM(C38:C43)</f>
        <v>0</v>
      </c>
      <c r="D44" s="589"/>
      <c r="E44" s="523"/>
      <c r="F44" s="560"/>
      <c r="G44" s="561"/>
      <c r="H44" s="559"/>
      <c r="I44" s="562"/>
      <c r="K44" s="175"/>
      <c r="L44" s="197"/>
      <c r="M44" s="196"/>
      <c r="N44" s="171"/>
    </row>
    <row r="45" spans="1:14" ht="15.6">
      <c r="A45" s="523"/>
      <c r="B45" s="523"/>
      <c r="C45" s="523"/>
      <c r="D45" s="523"/>
      <c r="E45" s="523"/>
      <c r="F45" s="563" t="s">
        <v>325</v>
      </c>
      <c r="G45" s="641" t="e">
        <f>G43/G42</f>
        <v>#DIV/0!</v>
      </c>
      <c r="H45" s="564"/>
      <c r="I45" s="641" t="e">
        <f>I43/I42</f>
        <v>#DIV/0!</v>
      </c>
      <c r="K45" s="174"/>
      <c r="L45" s="198"/>
      <c r="M45" s="196"/>
      <c r="N45" s="182"/>
    </row>
    <row r="46" spans="1:14" ht="16.2" thickBot="1">
      <c r="A46" s="523"/>
      <c r="B46" s="523"/>
      <c r="C46" s="523"/>
      <c r="D46" s="523"/>
      <c r="E46" s="523"/>
      <c r="F46" s="557" t="s">
        <v>326</v>
      </c>
      <c r="G46" s="559" t="e">
        <f>(G42/G43)</f>
        <v>#DIV/0!</v>
      </c>
      <c r="H46" s="559"/>
      <c r="I46" s="559" t="e">
        <f>(I42/I43)</f>
        <v>#DIV/0!</v>
      </c>
      <c r="K46" s="174"/>
      <c r="L46" s="199"/>
      <c r="M46" s="196"/>
      <c r="N46" s="184"/>
    </row>
    <row r="47" spans="1:14" ht="27.6" customHeight="1">
      <c r="A47" s="802" t="s">
        <v>327</v>
      </c>
      <c r="B47" s="803"/>
      <c r="C47" s="804"/>
      <c r="D47" s="523"/>
      <c r="E47" s="523"/>
      <c r="F47" s="565"/>
      <c r="G47" s="565"/>
      <c r="H47" s="565"/>
      <c r="I47" s="565"/>
      <c r="K47" s="185"/>
      <c r="L47" s="185"/>
      <c r="M47" s="185"/>
      <c r="N47" s="185"/>
    </row>
    <row r="48" spans="1:14">
      <c r="A48" s="590" t="s">
        <v>328</v>
      </c>
      <c r="B48" s="805"/>
      <c r="C48" s="806"/>
      <c r="D48" s="523"/>
      <c r="E48" s="523"/>
      <c r="F48" s="523"/>
      <c r="G48" s="523"/>
      <c r="H48" s="523"/>
      <c r="I48" s="523"/>
    </row>
    <row r="49" spans="1:9">
      <c r="A49" s="591" t="s">
        <v>329</v>
      </c>
      <c r="B49" s="798"/>
      <c r="C49" s="799"/>
      <c r="D49" s="523"/>
      <c r="E49" s="523"/>
      <c r="F49" s="523"/>
      <c r="G49" s="523"/>
      <c r="H49" s="523"/>
      <c r="I49" s="523"/>
    </row>
    <row r="50" spans="1:9" ht="13.8" thickBot="1">
      <c r="A50" s="592" t="s">
        <v>330</v>
      </c>
      <c r="B50" s="800"/>
      <c r="C50" s="801"/>
      <c r="D50" s="523"/>
      <c r="E50" s="523"/>
      <c r="F50" s="523"/>
      <c r="G50" s="523"/>
      <c r="H50" s="523"/>
      <c r="I50" s="523"/>
    </row>
  </sheetData>
  <sheetProtection algorithmName="SHA-512" hashValue="/OgaDcy2Ei9KMVcmUk1q3UCCBhl9tZIXoQ/84aTGyiQUhSnp66iVUbJVWj+cSryW/iD5I8+3VHEcCqKX7HQ5Hw==" saltValue="6BwDW/SCJ6LCVQeRJi7GlQ==" spinCount="100000" sheet="1" formatCells="0" formatColumns="0" formatRows="0" selectLockedCells="1"/>
  <mergeCells count="11">
    <mergeCell ref="B49:C49"/>
    <mergeCell ref="B50:C50"/>
    <mergeCell ref="A36:D36"/>
    <mergeCell ref="A47:C47"/>
    <mergeCell ref="B48:C48"/>
    <mergeCell ref="K17:N17"/>
    <mergeCell ref="A7:C7"/>
    <mergeCell ref="A8:A12"/>
    <mergeCell ref="A14:D15"/>
    <mergeCell ref="A22:D23"/>
    <mergeCell ref="F17:I17"/>
  </mergeCells>
  <phoneticPr fontId="3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8"/>
  <sheetViews>
    <sheetView tabSelected="1" zoomScaleNormal="100" workbookViewId="0">
      <selection activeCell="B7" sqref="B7"/>
    </sheetView>
  </sheetViews>
  <sheetFormatPr defaultColWidth="8.6640625" defaultRowHeight="13.2"/>
  <cols>
    <col min="1" max="1" width="19" style="18" customWidth="1"/>
    <col min="2" max="2" width="11.33203125" style="18" customWidth="1"/>
    <col min="3" max="3" width="10.88671875" style="18" customWidth="1"/>
    <col min="4" max="4" width="16.33203125" style="18" customWidth="1"/>
    <col min="5" max="5" width="8.6640625" style="18"/>
    <col min="6" max="6" width="16" style="18" customWidth="1"/>
    <col min="7" max="7" width="11.44140625" style="18" customWidth="1"/>
    <col min="8" max="8" width="9.88671875" style="18" bestFit="1" customWidth="1"/>
    <col min="9" max="9" width="16.88671875" style="18" bestFit="1" customWidth="1"/>
    <col min="10" max="16384" width="8.6640625" style="18"/>
  </cols>
  <sheetData>
    <row r="1" spans="1:9" ht="22.8">
      <c r="A1" s="643" t="s">
        <v>331</v>
      </c>
      <c r="B1" s="14"/>
      <c r="C1" s="15"/>
      <c r="D1" s="16"/>
      <c r="E1" s="17"/>
      <c r="F1" s="15"/>
      <c r="G1" s="15"/>
      <c r="H1" s="15"/>
    </row>
    <row r="2" spans="1:9">
      <c r="A2" s="15"/>
      <c r="B2" s="19"/>
      <c r="C2" s="15"/>
      <c r="D2" s="15"/>
      <c r="E2" s="15"/>
      <c r="F2" s="15"/>
      <c r="G2" s="15"/>
      <c r="H2" s="15"/>
    </row>
    <row r="3" spans="1:9">
      <c r="A3" s="644" t="s">
        <v>323</v>
      </c>
      <c r="B3" s="645">
        <f>Financing!B30</f>
        <v>0</v>
      </c>
      <c r="C3" s="644"/>
      <c r="D3" s="644"/>
      <c r="E3" s="15"/>
      <c r="F3" s="15"/>
      <c r="G3" s="15"/>
      <c r="H3" s="15"/>
    </row>
    <row r="4" spans="1:9">
      <c r="A4" s="644" t="s">
        <v>332</v>
      </c>
      <c r="B4" s="646">
        <f>Financing!A17</f>
        <v>0.03</v>
      </c>
      <c r="C4" s="644"/>
      <c r="D4" s="644"/>
      <c r="E4" s="15"/>
      <c r="F4" s="15"/>
      <c r="G4" s="15"/>
      <c r="H4" s="15"/>
    </row>
    <row r="5" spans="1:9">
      <c r="A5" s="644" t="s">
        <v>333</v>
      </c>
      <c r="B5" s="645">
        <f>B3+(B3*B4)</f>
        <v>0</v>
      </c>
      <c r="C5" s="644"/>
      <c r="D5" s="644"/>
      <c r="E5" s="20"/>
      <c r="F5" s="15"/>
      <c r="G5" s="15"/>
      <c r="H5" s="15"/>
    </row>
    <row r="6" spans="1:9">
      <c r="A6" s="644" t="s">
        <v>334</v>
      </c>
      <c r="B6" s="645">
        <f>Financing!A16</f>
        <v>7</v>
      </c>
      <c r="C6" s="644"/>
      <c r="D6" s="644"/>
      <c r="E6" s="20"/>
      <c r="F6" s="15"/>
      <c r="G6" s="15"/>
      <c r="H6" s="15"/>
    </row>
    <row r="7" spans="1:9">
      <c r="A7" s="644" t="s">
        <v>283</v>
      </c>
      <c r="B7" s="647">
        <f>12*B6</f>
        <v>84</v>
      </c>
      <c r="C7" s="644"/>
      <c r="D7" s="644"/>
      <c r="E7" s="17"/>
      <c r="F7" s="15"/>
      <c r="G7" s="15"/>
      <c r="H7" s="15"/>
    </row>
    <row r="8" spans="1:9">
      <c r="A8" s="644" t="s">
        <v>287</v>
      </c>
      <c r="B8" s="646">
        <f>Financing!A18</f>
        <v>0.12</v>
      </c>
      <c r="C8" s="644"/>
      <c r="D8" s="644"/>
      <c r="E8" s="21"/>
      <c r="F8" s="15"/>
      <c r="G8" s="15"/>
      <c r="H8" s="15"/>
    </row>
    <row r="9" spans="1:9">
      <c r="A9" s="644" t="s">
        <v>289</v>
      </c>
      <c r="B9" s="648">
        <f>-PMT(B8/12*365/360,B7,B5)</f>
        <v>0</v>
      </c>
      <c r="C9" s="648">
        <f>B9*12</f>
        <v>0</v>
      </c>
      <c r="D9" s="644" t="s">
        <v>335</v>
      </c>
      <c r="E9" s="22"/>
      <c r="F9" s="15"/>
      <c r="G9" s="15"/>
      <c r="H9" s="15"/>
    </row>
    <row r="10" spans="1:9" ht="13.8" thickBot="1">
      <c r="A10" s="15"/>
      <c r="B10" s="20"/>
      <c r="C10" s="15"/>
      <c r="D10" s="15"/>
      <c r="E10" s="22"/>
      <c r="F10" s="15"/>
      <c r="G10" s="15"/>
      <c r="H10" s="15"/>
    </row>
    <row r="11" spans="1:9">
      <c r="A11" s="649" t="s">
        <v>336</v>
      </c>
      <c r="B11" s="650" t="s">
        <v>337</v>
      </c>
      <c r="C11" s="651" t="s">
        <v>153</v>
      </c>
      <c r="D11" s="652" t="s">
        <v>338</v>
      </c>
      <c r="E11" s="22"/>
      <c r="F11" s="15"/>
      <c r="G11" s="15"/>
      <c r="H11" s="15"/>
    </row>
    <row r="12" spans="1:9" ht="13.8" thickBot="1">
      <c r="A12" s="653" t="s">
        <v>339</v>
      </c>
      <c r="B12" s="654">
        <f>SUM(B17:B1098)</f>
        <v>0</v>
      </c>
      <c r="C12" s="654">
        <f>SUM(C17:C1098)</f>
        <v>0</v>
      </c>
      <c r="D12" s="655">
        <f>SUM(D17:D1098)</f>
        <v>0</v>
      </c>
      <c r="E12" s="22"/>
      <c r="F12" s="15"/>
      <c r="G12" s="15"/>
      <c r="H12" s="15"/>
    </row>
    <row r="13" spans="1:9" ht="13.8" thickBot="1">
      <c r="A13" s="15"/>
      <c r="B13" s="20"/>
      <c r="C13" s="15"/>
      <c r="D13" s="15"/>
      <c r="E13" s="22"/>
      <c r="F13" s="15"/>
      <c r="G13" s="15"/>
      <c r="H13" s="15"/>
    </row>
    <row r="14" spans="1:9">
      <c r="A14" s="23" t="s">
        <v>340</v>
      </c>
      <c r="B14" s="24"/>
      <c r="C14" s="24"/>
      <c r="D14" s="24"/>
      <c r="E14" s="24"/>
      <c r="F14" s="24"/>
      <c r="G14" s="23" t="s">
        <v>341</v>
      </c>
      <c r="H14" s="23" t="s">
        <v>341</v>
      </c>
    </row>
    <row r="15" spans="1:9" ht="13.8" thickBot="1">
      <c r="A15" s="25" t="s">
        <v>342</v>
      </c>
      <c r="B15" s="25" t="s">
        <v>343</v>
      </c>
      <c r="C15" s="25" t="s">
        <v>344</v>
      </c>
      <c r="D15" s="25" t="s">
        <v>345</v>
      </c>
      <c r="E15" s="25" t="s">
        <v>346</v>
      </c>
      <c r="F15" s="25" t="s">
        <v>312</v>
      </c>
      <c r="G15" s="26" t="s">
        <v>344</v>
      </c>
      <c r="H15" s="26" t="s">
        <v>345</v>
      </c>
      <c r="I15" s="26" t="s">
        <v>347</v>
      </c>
    </row>
    <row r="16" spans="1:9">
      <c r="A16" s="27">
        <v>0</v>
      </c>
      <c r="B16" s="15"/>
      <c r="C16" s="15"/>
      <c r="D16" s="15"/>
      <c r="E16" s="15"/>
      <c r="F16" s="28">
        <f>B5</f>
        <v>0</v>
      </c>
      <c r="G16" s="15"/>
      <c r="H16" s="15"/>
    </row>
    <row r="17" spans="1:9">
      <c r="A17" s="27" t="str">
        <f t="shared" ref="A17:A80" si="0">IF(AND(F16&lt;&gt;"",F16&gt;0),A16+1,REPT(,1))</f>
        <v/>
      </c>
      <c r="B17" s="28" t="str">
        <f t="shared" ref="B17:B80" si="1">IF(AND(F16&lt;&gt;"",F16&gt;0),IF(PMT($B$8/12*365/360,$B$7,-$B$5)&lt;=F16,PMT($B$8/12*365/360,$B$7,-$B$5),F16),REPT(,1))</f>
        <v/>
      </c>
      <c r="C17" s="28" t="str">
        <f t="shared" ref="C17:C80" si="2">IF(AND(F16&lt;&gt;"",F16&gt;0),$B$8/12*365/360*F16,REPT(,1))</f>
        <v/>
      </c>
      <c r="D17" s="28" t="str">
        <f t="shared" ref="D17:D80" si="3">IF(AND(F16&lt;&gt;"",F16&gt;0),B17-C17,REPT(,1))</f>
        <v/>
      </c>
      <c r="E17" s="29">
        <v>0</v>
      </c>
      <c r="F17" s="28" t="str">
        <f t="shared" ref="F17:F80" si="4">IF(AND(F16&lt;&gt;"",F16&gt;0),IF(B17-F16&lt;0,F16-D17-E17,B17-F16),REPT(,1))</f>
        <v/>
      </c>
      <c r="G17" s="20"/>
      <c r="H17" s="15"/>
    </row>
    <row r="18" spans="1:9">
      <c r="A18" s="27" t="str">
        <f t="shared" si="0"/>
        <v/>
      </c>
      <c r="B18" s="28" t="str">
        <f t="shared" si="1"/>
        <v/>
      </c>
      <c r="C18" s="28" t="str">
        <f t="shared" si="2"/>
        <v/>
      </c>
      <c r="D18" s="28" t="str">
        <f t="shared" si="3"/>
        <v/>
      </c>
      <c r="E18" s="29">
        <v>0</v>
      </c>
      <c r="F18" s="28" t="str">
        <f t="shared" si="4"/>
        <v/>
      </c>
      <c r="G18" s="15"/>
      <c r="H18" s="15"/>
    </row>
    <row r="19" spans="1:9">
      <c r="A19" s="27" t="str">
        <f t="shared" si="0"/>
        <v/>
      </c>
      <c r="B19" s="28" t="str">
        <f t="shared" si="1"/>
        <v/>
      </c>
      <c r="C19" s="28" t="str">
        <f t="shared" si="2"/>
        <v/>
      </c>
      <c r="D19" s="28" t="str">
        <f t="shared" si="3"/>
        <v/>
      </c>
      <c r="E19" s="29">
        <v>0</v>
      </c>
      <c r="F19" s="28" t="str">
        <f t="shared" si="4"/>
        <v/>
      </c>
      <c r="G19" s="15"/>
      <c r="H19" s="15"/>
    </row>
    <row r="20" spans="1:9">
      <c r="A20" s="27" t="str">
        <f t="shared" si="0"/>
        <v/>
      </c>
      <c r="B20" s="28" t="str">
        <f t="shared" si="1"/>
        <v/>
      </c>
      <c r="C20" s="28" t="str">
        <f t="shared" si="2"/>
        <v/>
      </c>
      <c r="D20" s="28" t="str">
        <f t="shared" si="3"/>
        <v/>
      </c>
      <c r="E20" s="29">
        <v>0</v>
      </c>
      <c r="F20" s="28" t="str">
        <f t="shared" si="4"/>
        <v/>
      </c>
      <c r="G20" s="15"/>
      <c r="H20" s="15"/>
    </row>
    <row r="21" spans="1:9">
      <c r="A21" s="27" t="str">
        <f t="shared" si="0"/>
        <v/>
      </c>
      <c r="B21" s="28" t="str">
        <f t="shared" si="1"/>
        <v/>
      </c>
      <c r="C21" s="28" t="str">
        <f t="shared" si="2"/>
        <v/>
      </c>
      <c r="D21" s="28" t="str">
        <f t="shared" si="3"/>
        <v/>
      </c>
      <c r="E21" s="29">
        <v>0</v>
      </c>
      <c r="F21" s="28" t="str">
        <f t="shared" si="4"/>
        <v/>
      </c>
      <c r="G21" s="15"/>
      <c r="H21" s="15"/>
    </row>
    <row r="22" spans="1:9">
      <c r="A22" s="27" t="str">
        <f t="shared" si="0"/>
        <v/>
      </c>
      <c r="B22" s="28" t="str">
        <f t="shared" si="1"/>
        <v/>
      </c>
      <c r="C22" s="28" t="str">
        <f t="shared" si="2"/>
        <v/>
      </c>
      <c r="D22" s="28" t="str">
        <f t="shared" si="3"/>
        <v/>
      </c>
      <c r="E22" s="29">
        <v>0</v>
      </c>
      <c r="F22" s="28" t="str">
        <f t="shared" si="4"/>
        <v/>
      </c>
      <c r="G22" s="15"/>
      <c r="H22" s="15"/>
    </row>
    <row r="23" spans="1:9">
      <c r="A23" s="27" t="str">
        <f t="shared" si="0"/>
        <v/>
      </c>
      <c r="B23" s="28" t="str">
        <f t="shared" si="1"/>
        <v/>
      </c>
      <c r="C23" s="28" t="str">
        <f t="shared" si="2"/>
        <v/>
      </c>
      <c r="D23" s="28" t="str">
        <f t="shared" si="3"/>
        <v/>
      </c>
      <c r="E23" s="29">
        <v>0</v>
      </c>
      <c r="F23" s="28" t="str">
        <f t="shared" si="4"/>
        <v/>
      </c>
      <c r="G23" s="15"/>
      <c r="H23" s="15"/>
    </row>
    <row r="24" spans="1:9">
      <c r="A24" s="27" t="str">
        <f t="shared" si="0"/>
        <v/>
      </c>
      <c r="B24" s="28" t="str">
        <f t="shared" si="1"/>
        <v/>
      </c>
      <c r="C24" s="28" t="str">
        <f t="shared" si="2"/>
        <v/>
      </c>
      <c r="D24" s="28" t="str">
        <f t="shared" si="3"/>
        <v/>
      </c>
      <c r="E24" s="29">
        <v>0</v>
      </c>
      <c r="F24" s="28" t="str">
        <f t="shared" si="4"/>
        <v/>
      </c>
      <c r="G24" s="15"/>
      <c r="H24" s="15"/>
    </row>
    <row r="25" spans="1:9">
      <c r="A25" s="27" t="str">
        <f t="shared" si="0"/>
        <v/>
      </c>
      <c r="B25" s="28" t="str">
        <f t="shared" si="1"/>
        <v/>
      </c>
      <c r="C25" s="28" t="str">
        <f t="shared" si="2"/>
        <v/>
      </c>
      <c r="D25" s="28" t="str">
        <f t="shared" si="3"/>
        <v/>
      </c>
      <c r="E25" s="29">
        <v>0</v>
      </c>
      <c r="F25" s="28" t="str">
        <f t="shared" si="4"/>
        <v/>
      </c>
      <c r="G25" s="15"/>
      <c r="H25" s="15"/>
    </row>
    <row r="26" spans="1:9">
      <c r="A26" s="27" t="str">
        <f t="shared" si="0"/>
        <v/>
      </c>
      <c r="B26" s="28" t="str">
        <f t="shared" si="1"/>
        <v/>
      </c>
      <c r="C26" s="28" t="str">
        <f t="shared" si="2"/>
        <v/>
      </c>
      <c r="D26" s="28" t="str">
        <f t="shared" si="3"/>
        <v/>
      </c>
      <c r="E26" s="29">
        <v>0</v>
      </c>
      <c r="F26" s="28" t="str">
        <f t="shared" si="4"/>
        <v/>
      </c>
      <c r="G26" s="15"/>
      <c r="H26" s="15"/>
    </row>
    <row r="27" spans="1:9">
      <c r="A27" s="27" t="str">
        <f t="shared" si="0"/>
        <v/>
      </c>
      <c r="B27" s="28" t="str">
        <f t="shared" si="1"/>
        <v/>
      </c>
      <c r="C27" s="28" t="str">
        <f t="shared" si="2"/>
        <v/>
      </c>
      <c r="D27" s="28" t="str">
        <f t="shared" si="3"/>
        <v/>
      </c>
      <c r="E27" s="29">
        <v>0</v>
      </c>
      <c r="F27" s="28" t="str">
        <f t="shared" si="4"/>
        <v/>
      </c>
      <c r="G27" s="15"/>
      <c r="H27" s="15"/>
    </row>
    <row r="28" spans="1:9">
      <c r="A28" s="27" t="str">
        <f t="shared" si="0"/>
        <v/>
      </c>
      <c r="B28" s="28" t="str">
        <f t="shared" si="1"/>
        <v/>
      </c>
      <c r="C28" s="30" t="str">
        <f t="shared" si="2"/>
        <v/>
      </c>
      <c r="D28" s="30" t="str">
        <f t="shared" si="3"/>
        <v/>
      </c>
      <c r="E28" s="29">
        <v>0</v>
      </c>
      <c r="F28" s="28" t="str">
        <f t="shared" si="4"/>
        <v/>
      </c>
      <c r="G28" s="31">
        <f>SUM(C17:C28)</f>
        <v>0</v>
      </c>
      <c r="H28" s="31">
        <f>SUM(D17:D28)</f>
        <v>0</v>
      </c>
      <c r="I28" s="52">
        <f>SUM(G28:H28)</f>
        <v>0</v>
      </c>
    </row>
    <row r="29" spans="1:9">
      <c r="A29" s="27" t="str">
        <f t="shared" si="0"/>
        <v/>
      </c>
      <c r="B29" s="28" t="str">
        <f t="shared" si="1"/>
        <v/>
      </c>
      <c r="C29" s="28" t="str">
        <f t="shared" si="2"/>
        <v/>
      </c>
      <c r="D29" s="28" t="str">
        <f t="shared" si="3"/>
        <v/>
      </c>
      <c r="E29" s="29">
        <v>0</v>
      </c>
      <c r="F29" s="28" t="str">
        <f t="shared" si="4"/>
        <v/>
      </c>
      <c r="G29" s="15"/>
      <c r="H29" s="21"/>
    </row>
    <row r="30" spans="1:9">
      <c r="A30" s="27" t="str">
        <f t="shared" si="0"/>
        <v/>
      </c>
      <c r="B30" s="28" t="str">
        <f t="shared" si="1"/>
        <v/>
      </c>
      <c r="C30" s="28" t="str">
        <f t="shared" si="2"/>
        <v/>
      </c>
      <c r="D30" s="28" t="str">
        <f t="shared" si="3"/>
        <v/>
      </c>
      <c r="E30" s="29">
        <v>0</v>
      </c>
      <c r="F30" s="28" t="str">
        <f t="shared" si="4"/>
        <v/>
      </c>
      <c r="G30" s="15"/>
      <c r="H30" s="21"/>
    </row>
    <row r="31" spans="1:9">
      <c r="A31" s="27" t="str">
        <f t="shared" si="0"/>
        <v/>
      </c>
      <c r="B31" s="28" t="str">
        <f t="shared" si="1"/>
        <v/>
      </c>
      <c r="C31" s="28" t="str">
        <f t="shared" si="2"/>
        <v/>
      </c>
      <c r="D31" s="28" t="str">
        <f t="shared" si="3"/>
        <v/>
      </c>
      <c r="E31" s="29">
        <v>0</v>
      </c>
      <c r="F31" s="28" t="str">
        <f t="shared" si="4"/>
        <v/>
      </c>
      <c r="G31" s="15"/>
      <c r="H31" s="15"/>
    </row>
    <row r="32" spans="1:9">
      <c r="A32" s="27" t="str">
        <f t="shared" si="0"/>
        <v/>
      </c>
      <c r="B32" s="28" t="str">
        <f t="shared" si="1"/>
        <v/>
      </c>
      <c r="C32" s="28" t="str">
        <f t="shared" si="2"/>
        <v/>
      </c>
      <c r="D32" s="28" t="str">
        <f t="shared" si="3"/>
        <v/>
      </c>
      <c r="E32" s="29">
        <v>0</v>
      </c>
      <c r="F32" s="28" t="str">
        <f t="shared" si="4"/>
        <v/>
      </c>
      <c r="G32" s="15"/>
      <c r="H32" s="15"/>
    </row>
    <row r="33" spans="1:9">
      <c r="A33" s="27" t="str">
        <f t="shared" si="0"/>
        <v/>
      </c>
      <c r="B33" s="28" t="str">
        <f t="shared" si="1"/>
        <v/>
      </c>
      <c r="C33" s="28" t="str">
        <f t="shared" si="2"/>
        <v/>
      </c>
      <c r="D33" s="28" t="str">
        <f t="shared" si="3"/>
        <v/>
      </c>
      <c r="E33" s="29">
        <v>0</v>
      </c>
      <c r="F33" s="28" t="str">
        <f t="shared" si="4"/>
        <v/>
      </c>
      <c r="G33" s="15"/>
      <c r="H33" s="15"/>
    </row>
    <row r="34" spans="1:9">
      <c r="A34" s="27" t="str">
        <f t="shared" si="0"/>
        <v/>
      </c>
      <c r="B34" s="28" t="str">
        <f t="shared" si="1"/>
        <v/>
      </c>
      <c r="C34" s="28" t="str">
        <f t="shared" si="2"/>
        <v/>
      </c>
      <c r="D34" s="28" t="str">
        <f t="shared" si="3"/>
        <v/>
      </c>
      <c r="E34" s="29">
        <v>0</v>
      </c>
      <c r="F34" s="28" t="str">
        <f t="shared" si="4"/>
        <v/>
      </c>
      <c r="G34" s="15"/>
      <c r="H34" s="15"/>
    </row>
    <row r="35" spans="1:9">
      <c r="A35" s="27" t="str">
        <f t="shared" si="0"/>
        <v/>
      </c>
      <c r="B35" s="28" t="str">
        <f t="shared" si="1"/>
        <v/>
      </c>
      <c r="C35" s="28" t="str">
        <f t="shared" si="2"/>
        <v/>
      </c>
      <c r="D35" s="28" t="str">
        <f t="shared" si="3"/>
        <v/>
      </c>
      <c r="E35" s="29">
        <v>0</v>
      </c>
      <c r="F35" s="28" t="str">
        <f t="shared" si="4"/>
        <v/>
      </c>
      <c r="G35" s="15"/>
      <c r="H35" s="15"/>
    </row>
    <row r="36" spans="1:9">
      <c r="A36" s="27" t="str">
        <f t="shared" si="0"/>
        <v/>
      </c>
      <c r="B36" s="28" t="str">
        <f t="shared" si="1"/>
        <v/>
      </c>
      <c r="C36" s="28" t="str">
        <f t="shared" si="2"/>
        <v/>
      </c>
      <c r="D36" s="28" t="str">
        <f t="shared" si="3"/>
        <v/>
      </c>
      <c r="E36" s="29">
        <v>0</v>
      </c>
      <c r="F36" s="28" t="str">
        <f t="shared" si="4"/>
        <v/>
      </c>
      <c r="G36" s="15"/>
      <c r="H36" s="15"/>
    </row>
    <row r="37" spans="1:9">
      <c r="A37" s="27" t="str">
        <f t="shared" si="0"/>
        <v/>
      </c>
      <c r="B37" s="28" t="str">
        <f t="shared" si="1"/>
        <v/>
      </c>
      <c r="C37" s="28" t="str">
        <f t="shared" si="2"/>
        <v/>
      </c>
      <c r="D37" s="28" t="str">
        <f t="shared" si="3"/>
        <v/>
      </c>
      <c r="E37" s="29">
        <v>0</v>
      </c>
      <c r="F37" s="28" t="str">
        <f t="shared" si="4"/>
        <v/>
      </c>
      <c r="G37" s="15"/>
      <c r="H37" s="15"/>
    </row>
    <row r="38" spans="1:9">
      <c r="A38" s="27" t="str">
        <f t="shared" si="0"/>
        <v/>
      </c>
      <c r="B38" s="28" t="str">
        <f t="shared" si="1"/>
        <v/>
      </c>
      <c r="C38" s="28" t="str">
        <f t="shared" si="2"/>
        <v/>
      </c>
      <c r="D38" s="28" t="str">
        <f t="shared" si="3"/>
        <v/>
      </c>
      <c r="E38" s="29">
        <v>0</v>
      </c>
      <c r="F38" s="28" t="str">
        <f t="shared" si="4"/>
        <v/>
      </c>
      <c r="G38" s="15"/>
      <c r="H38" s="15"/>
    </row>
    <row r="39" spans="1:9">
      <c r="A39" s="27" t="str">
        <f t="shared" si="0"/>
        <v/>
      </c>
      <c r="B39" s="28" t="str">
        <f t="shared" si="1"/>
        <v/>
      </c>
      <c r="C39" s="28" t="str">
        <f t="shared" si="2"/>
        <v/>
      </c>
      <c r="D39" s="28" t="str">
        <f t="shared" si="3"/>
        <v/>
      </c>
      <c r="E39" s="29">
        <v>0</v>
      </c>
      <c r="F39" s="28" t="str">
        <f t="shared" si="4"/>
        <v/>
      </c>
      <c r="G39" s="15"/>
      <c r="H39" s="15"/>
    </row>
    <row r="40" spans="1:9">
      <c r="A40" s="27" t="str">
        <f t="shared" si="0"/>
        <v/>
      </c>
      <c r="B40" s="28" t="str">
        <f t="shared" si="1"/>
        <v/>
      </c>
      <c r="C40" s="30" t="str">
        <f t="shared" si="2"/>
        <v/>
      </c>
      <c r="D40" s="30" t="str">
        <f t="shared" si="3"/>
        <v/>
      </c>
      <c r="E40" s="29">
        <v>0</v>
      </c>
      <c r="F40" s="28" t="str">
        <f t="shared" si="4"/>
        <v/>
      </c>
      <c r="G40" s="31">
        <f>SUM(C29:C40)</f>
        <v>0</v>
      </c>
      <c r="H40" s="31">
        <f>SUM(D29:D40)</f>
        <v>0</v>
      </c>
      <c r="I40" s="52">
        <f>SUM(G40:H40)</f>
        <v>0</v>
      </c>
    </row>
    <row r="41" spans="1:9">
      <c r="A41" s="27" t="str">
        <f t="shared" si="0"/>
        <v/>
      </c>
      <c r="B41" s="28" t="str">
        <f t="shared" si="1"/>
        <v/>
      </c>
      <c r="C41" s="28" t="str">
        <f t="shared" si="2"/>
        <v/>
      </c>
      <c r="D41" s="28" t="str">
        <f t="shared" si="3"/>
        <v/>
      </c>
      <c r="E41" s="29">
        <v>0</v>
      </c>
      <c r="F41" s="28" t="str">
        <f t="shared" si="4"/>
        <v/>
      </c>
      <c r="G41" s="15"/>
      <c r="H41" s="15"/>
    </row>
    <row r="42" spans="1:9">
      <c r="A42" s="27" t="str">
        <f t="shared" si="0"/>
        <v/>
      </c>
      <c r="B42" s="28" t="str">
        <f t="shared" si="1"/>
        <v/>
      </c>
      <c r="C42" s="28" t="str">
        <f t="shared" si="2"/>
        <v/>
      </c>
      <c r="D42" s="28" t="str">
        <f t="shared" si="3"/>
        <v/>
      </c>
      <c r="E42" s="29">
        <v>0</v>
      </c>
      <c r="F42" s="28" t="str">
        <f t="shared" si="4"/>
        <v/>
      </c>
      <c r="G42" s="15"/>
      <c r="H42" s="15"/>
    </row>
    <row r="43" spans="1:9">
      <c r="A43" s="27" t="str">
        <f t="shared" si="0"/>
        <v/>
      </c>
      <c r="B43" s="28" t="str">
        <f t="shared" si="1"/>
        <v/>
      </c>
      <c r="C43" s="28" t="str">
        <f t="shared" si="2"/>
        <v/>
      </c>
      <c r="D43" s="28" t="str">
        <f t="shared" si="3"/>
        <v/>
      </c>
      <c r="E43" s="29">
        <v>0</v>
      </c>
      <c r="F43" s="28" t="str">
        <f t="shared" si="4"/>
        <v/>
      </c>
      <c r="G43" s="15"/>
      <c r="H43" s="15"/>
    </row>
    <row r="44" spans="1:9">
      <c r="A44" s="27" t="str">
        <f t="shared" si="0"/>
        <v/>
      </c>
      <c r="B44" s="28" t="str">
        <f t="shared" si="1"/>
        <v/>
      </c>
      <c r="C44" s="28" t="str">
        <f t="shared" si="2"/>
        <v/>
      </c>
      <c r="D44" s="28" t="str">
        <f t="shared" si="3"/>
        <v/>
      </c>
      <c r="E44" s="29">
        <v>0</v>
      </c>
      <c r="F44" s="28" t="str">
        <f t="shared" si="4"/>
        <v/>
      </c>
      <c r="G44" s="15"/>
      <c r="H44" s="15"/>
    </row>
    <row r="45" spans="1:9">
      <c r="A45" s="27" t="str">
        <f t="shared" si="0"/>
        <v/>
      </c>
      <c r="B45" s="28" t="str">
        <f t="shared" si="1"/>
        <v/>
      </c>
      <c r="C45" s="28" t="str">
        <f t="shared" si="2"/>
        <v/>
      </c>
      <c r="D45" s="28" t="str">
        <f t="shared" si="3"/>
        <v/>
      </c>
      <c r="E45" s="29">
        <v>0</v>
      </c>
      <c r="F45" s="28" t="str">
        <f t="shared" si="4"/>
        <v/>
      </c>
      <c r="G45" s="15"/>
      <c r="H45" s="15"/>
    </row>
    <row r="46" spans="1:9">
      <c r="A46" s="27" t="str">
        <f t="shared" si="0"/>
        <v/>
      </c>
      <c r="B46" s="28" t="str">
        <f t="shared" si="1"/>
        <v/>
      </c>
      <c r="C46" s="28" t="str">
        <f t="shared" si="2"/>
        <v/>
      </c>
      <c r="D46" s="28" t="str">
        <f t="shared" si="3"/>
        <v/>
      </c>
      <c r="E46" s="29">
        <v>0</v>
      </c>
      <c r="F46" s="28" t="str">
        <f t="shared" si="4"/>
        <v/>
      </c>
      <c r="G46" s="15"/>
      <c r="H46" s="15"/>
    </row>
    <row r="47" spans="1:9">
      <c r="A47" s="27" t="str">
        <f t="shared" si="0"/>
        <v/>
      </c>
      <c r="B47" s="28" t="str">
        <f t="shared" si="1"/>
        <v/>
      </c>
      <c r="C47" s="28" t="str">
        <f t="shared" si="2"/>
        <v/>
      </c>
      <c r="D47" s="28" t="str">
        <f t="shared" si="3"/>
        <v/>
      </c>
      <c r="E47" s="29">
        <v>0</v>
      </c>
      <c r="F47" s="28" t="str">
        <f t="shared" si="4"/>
        <v/>
      </c>
      <c r="G47" s="15"/>
      <c r="H47" s="15"/>
    </row>
    <row r="48" spans="1:9">
      <c r="A48" s="27" t="str">
        <f t="shared" si="0"/>
        <v/>
      </c>
      <c r="B48" s="28" t="str">
        <f t="shared" si="1"/>
        <v/>
      </c>
      <c r="C48" s="28" t="str">
        <f t="shared" si="2"/>
        <v/>
      </c>
      <c r="D48" s="28" t="str">
        <f t="shared" si="3"/>
        <v/>
      </c>
      <c r="E48" s="29">
        <v>0</v>
      </c>
      <c r="F48" s="28" t="str">
        <f t="shared" si="4"/>
        <v/>
      </c>
      <c r="G48" s="15"/>
      <c r="H48" s="15"/>
    </row>
    <row r="49" spans="1:9">
      <c r="A49" s="27" t="str">
        <f t="shared" si="0"/>
        <v/>
      </c>
      <c r="B49" s="28" t="str">
        <f t="shared" si="1"/>
        <v/>
      </c>
      <c r="C49" s="28" t="str">
        <f t="shared" si="2"/>
        <v/>
      </c>
      <c r="D49" s="28" t="str">
        <f t="shared" si="3"/>
        <v/>
      </c>
      <c r="E49" s="29">
        <v>0</v>
      </c>
      <c r="F49" s="28" t="str">
        <f t="shared" si="4"/>
        <v/>
      </c>
      <c r="G49" s="15"/>
      <c r="H49" s="15"/>
    </row>
    <row r="50" spans="1:9">
      <c r="A50" s="27" t="str">
        <f t="shared" si="0"/>
        <v/>
      </c>
      <c r="B50" s="28" t="str">
        <f t="shared" si="1"/>
        <v/>
      </c>
      <c r="C50" s="28" t="str">
        <f t="shared" si="2"/>
        <v/>
      </c>
      <c r="D50" s="28" t="str">
        <f t="shared" si="3"/>
        <v/>
      </c>
      <c r="E50" s="29">
        <v>0</v>
      </c>
      <c r="F50" s="28" t="str">
        <f t="shared" si="4"/>
        <v/>
      </c>
      <c r="G50" s="15"/>
      <c r="H50" s="15"/>
    </row>
    <row r="51" spans="1:9">
      <c r="A51" s="27" t="str">
        <f t="shared" si="0"/>
        <v/>
      </c>
      <c r="B51" s="28" t="str">
        <f t="shared" si="1"/>
        <v/>
      </c>
      <c r="C51" s="28" t="str">
        <f t="shared" si="2"/>
        <v/>
      </c>
      <c r="D51" s="28" t="str">
        <f t="shared" si="3"/>
        <v/>
      </c>
      <c r="E51" s="29">
        <v>0</v>
      </c>
      <c r="F51" s="28" t="str">
        <f t="shared" si="4"/>
        <v/>
      </c>
      <c r="G51" s="15"/>
      <c r="H51" s="15"/>
    </row>
    <row r="52" spans="1:9">
      <c r="A52" s="27" t="str">
        <f t="shared" si="0"/>
        <v/>
      </c>
      <c r="B52" s="28" t="str">
        <f t="shared" si="1"/>
        <v/>
      </c>
      <c r="C52" s="30" t="str">
        <f t="shared" si="2"/>
        <v/>
      </c>
      <c r="D52" s="30" t="str">
        <f t="shared" si="3"/>
        <v/>
      </c>
      <c r="E52" s="29">
        <v>0</v>
      </c>
      <c r="F52" s="28" t="str">
        <f t="shared" si="4"/>
        <v/>
      </c>
      <c r="G52" s="31">
        <f>SUM(C41:C52)</f>
        <v>0</v>
      </c>
      <c r="H52" s="31">
        <f>SUM(D41:D52)</f>
        <v>0</v>
      </c>
      <c r="I52" s="52">
        <f>SUM(G52:H52)</f>
        <v>0</v>
      </c>
    </row>
    <row r="53" spans="1:9">
      <c r="A53" s="27" t="str">
        <f t="shared" si="0"/>
        <v/>
      </c>
      <c r="B53" s="28" t="str">
        <f t="shared" si="1"/>
        <v/>
      </c>
      <c r="C53" s="28" t="str">
        <f t="shared" si="2"/>
        <v/>
      </c>
      <c r="D53" s="28" t="str">
        <f t="shared" si="3"/>
        <v/>
      </c>
      <c r="E53" s="29">
        <v>0</v>
      </c>
      <c r="F53" s="28" t="str">
        <f t="shared" si="4"/>
        <v/>
      </c>
      <c r="G53" s="15"/>
      <c r="H53" s="15"/>
    </row>
    <row r="54" spans="1:9">
      <c r="A54" s="27" t="str">
        <f t="shared" si="0"/>
        <v/>
      </c>
      <c r="B54" s="28" t="str">
        <f t="shared" si="1"/>
        <v/>
      </c>
      <c r="C54" s="28" t="str">
        <f t="shared" si="2"/>
        <v/>
      </c>
      <c r="D54" s="28" t="str">
        <f t="shared" si="3"/>
        <v/>
      </c>
      <c r="E54" s="29">
        <v>0</v>
      </c>
      <c r="F54" s="28" t="str">
        <f t="shared" si="4"/>
        <v/>
      </c>
      <c r="G54" s="15"/>
      <c r="H54" s="15"/>
    </row>
    <row r="55" spans="1:9">
      <c r="A55" s="27" t="str">
        <f t="shared" si="0"/>
        <v/>
      </c>
      <c r="B55" s="28" t="str">
        <f t="shared" si="1"/>
        <v/>
      </c>
      <c r="C55" s="28" t="str">
        <f t="shared" si="2"/>
        <v/>
      </c>
      <c r="D55" s="28" t="str">
        <f t="shared" si="3"/>
        <v/>
      </c>
      <c r="E55" s="29">
        <v>0</v>
      </c>
      <c r="F55" s="28" t="str">
        <f t="shared" si="4"/>
        <v/>
      </c>
      <c r="G55" s="15"/>
      <c r="H55" s="15"/>
    </row>
    <row r="56" spans="1:9">
      <c r="A56" s="27" t="str">
        <f t="shared" si="0"/>
        <v/>
      </c>
      <c r="B56" s="28" t="str">
        <f t="shared" si="1"/>
        <v/>
      </c>
      <c r="C56" s="28" t="str">
        <f t="shared" si="2"/>
        <v/>
      </c>
      <c r="D56" s="28" t="str">
        <f t="shared" si="3"/>
        <v/>
      </c>
      <c r="E56" s="29">
        <v>0</v>
      </c>
      <c r="F56" s="28" t="str">
        <f t="shared" si="4"/>
        <v/>
      </c>
      <c r="G56" s="15"/>
      <c r="H56" s="15"/>
    </row>
    <row r="57" spans="1:9">
      <c r="A57" s="27" t="str">
        <f t="shared" si="0"/>
        <v/>
      </c>
      <c r="B57" s="28" t="str">
        <f t="shared" si="1"/>
        <v/>
      </c>
      <c r="C57" s="28" t="str">
        <f t="shared" si="2"/>
        <v/>
      </c>
      <c r="D57" s="28" t="str">
        <f t="shared" si="3"/>
        <v/>
      </c>
      <c r="E57" s="29">
        <v>0</v>
      </c>
      <c r="F57" s="28" t="str">
        <f t="shared" si="4"/>
        <v/>
      </c>
      <c r="G57" s="15"/>
      <c r="H57" s="15"/>
    </row>
    <row r="58" spans="1:9">
      <c r="A58" s="27" t="str">
        <f t="shared" si="0"/>
        <v/>
      </c>
      <c r="B58" s="28" t="str">
        <f t="shared" si="1"/>
        <v/>
      </c>
      <c r="C58" s="28" t="str">
        <f t="shared" si="2"/>
        <v/>
      </c>
      <c r="D58" s="28" t="str">
        <f t="shared" si="3"/>
        <v/>
      </c>
      <c r="E58" s="29">
        <v>0</v>
      </c>
      <c r="F58" s="28" t="str">
        <f t="shared" si="4"/>
        <v/>
      </c>
      <c r="G58" s="15"/>
      <c r="H58" s="15"/>
    </row>
    <row r="59" spans="1:9">
      <c r="A59" s="27" t="str">
        <f t="shared" si="0"/>
        <v/>
      </c>
      <c r="B59" s="28" t="str">
        <f t="shared" si="1"/>
        <v/>
      </c>
      <c r="C59" s="28" t="str">
        <f t="shared" si="2"/>
        <v/>
      </c>
      <c r="D59" s="28" t="str">
        <f t="shared" si="3"/>
        <v/>
      </c>
      <c r="E59" s="29">
        <v>0</v>
      </c>
      <c r="F59" s="28" t="str">
        <f t="shared" si="4"/>
        <v/>
      </c>
      <c r="G59" s="15"/>
      <c r="H59" s="15"/>
    </row>
    <row r="60" spans="1:9">
      <c r="A60" s="27" t="str">
        <f t="shared" si="0"/>
        <v/>
      </c>
      <c r="B60" s="28" t="str">
        <f t="shared" si="1"/>
        <v/>
      </c>
      <c r="C60" s="28" t="str">
        <f t="shared" si="2"/>
        <v/>
      </c>
      <c r="D60" s="28" t="str">
        <f t="shared" si="3"/>
        <v/>
      </c>
      <c r="E60" s="29">
        <v>0</v>
      </c>
      <c r="F60" s="28" t="str">
        <f t="shared" si="4"/>
        <v/>
      </c>
      <c r="G60" s="15"/>
      <c r="H60" s="15"/>
    </row>
    <row r="61" spans="1:9">
      <c r="A61" s="27" t="str">
        <f t="shared" si="0"/>
        <v/>
      </c>
      <c r="B61" s="28" t="str">
        <f t="shared" si="1"/>
        <v/>
      </c>
      <c r="C61" s="28" t="str">
        <f t="shared" si="2"/>
        <v/>
      </c>
      <c r="D61" s="28" t="str">
        <f t="shared" si="3"/>
        <v/>
      </c>
      <c r="E61" s="29">
        <v>0</v>
      </c>
      <c r="F61" s="28" t="str">
        <f t="shared" si="4"/>
        <v/>
      </c>
      <c r="G61" s="15"/>
      <c r="H61" s="15"/>
    </row>
    <row r="62" spans="1:9">
      <c r="A62" s="27" t="str">
        <f t="shared" si="0"/>
        <v/>
      </c>
      <c r="B62" s="28" t="str">
        <f t="shared" si="1"/>
        <v/>
      </c>
      <c r="C62" s="28" t="str">
        <f t="shared" si="2"/>
        <v/>
      </c>
      <c r="D62" s="28" t="str">
        <f t="shared" si="3"/>
        <v/>
      </c>
      <c r="E62" s="29">
        <v>0</v>
      </c>
      <c r="F62" s="28" t="str">
        <f t="shared" si="4"/>
        <v/>
      </c>
      <c r="G62" s="15"/>
      <c r="H62" s="15"/>
    </row>
    <row r="63" spans="1:9">
      <c r="A63" s="27" t="str">
        <f t="shared" si="0"/>
        <v/>
      </c>
      <c r="B63" s="28" t="str">
        <f t="shared" si="1"/>
        <v/>
      </c>
      <c r="C63" s="28" t="str">
        <f t="shared" si="2"/>
        <v/>
      </c>
      <c r="D63" s="28" t="str">
        <f t="shared" si="3"/>
        <v/>
      </c>
      <c r="E63" s="29">
        <v>0</v>
      </c>
      <c r="F63" s="28" t="str">
        <f t="shared" si="4"/>
        <v/>
      </c>
      <c r="G63" s="15"/>
      <c r="H63" s="15"/>
    </row>
    <row r="64" spans="1:9">
      <c r="A64" s="27" t="str">
        <f t="shared" si="0"/>
        <v/>
      </c>
      <c r="B64" s="28" t="str">
        <f t="shared" si="1"/>
        <v/>
      </c>
      <c r="C64" s="30" t="str">
        <f t="shared" si="2"/>
        <v/>
      </c>
      <c r="D64" s="30" t="str">
        <f t="shared" si="3"/>
        <v/>
      </c>
      <c r="E64" s="29">
        <v>0</v>
      </c>
      <c r="F64" s="28" t="str">
        <f t="shared" si="4"/>
        <v/>
      </c>
      <c r="G64" s="31">
        <f>SUM(C53:C64)</f>
        <v>0</v>
      </c>
      <c r="H64" s="31">
        <f>SUM(D53:D64)</f>
        <v>0</v>
      </c>
      <c r="I64" s="52">
        <f>SUM(G64:H64)</f>
        <v>0</v>
      </c>
    </row>
    <row r="65" spans="1:9">
      <c r="A65" s="27" t="str">
        <f t="shared" si="0"/>
        <v/>
      </c>
      <c r="B65" s="28" t="str">
        <f t="shared" si="1"/>
        <v/>
      </c>
      <c r="C65" s="28" t="str">
        <f t="shared" si="2"/>
        <v/>
      </c>
      <c r="D65" s="28" t="str">
        <f t="shared" si="3"/>
        <v/>
      </c>
      <c r="E65" s="29">
        <v>0</v>
      </c>
      <c r="F65" s="28" t="str">
        <f t="shared" si="4"/>
        <v/>
      </c>
      <c r="G65" s="15"/>
      <c r="H65" s="15"/>
    </row>
    <row r="66" spans="1:9">
      <c r="A66" s="27" t="str">
        <f t="shared" si="0"/>
        <v/>
      </c>
      <c r="B66" s="28" t="str">
        <f t="shared" si="1"/>
        <v/>
      </c>
      <c r="C66" s="28" t="str">
        <f t="shared" si="2"/>
        <v/>
      </c>
      <c r="D66" s="28" t="str">
        <f t="shared" si="3"/>
        <v/>
      </c>
      <c r="E66" s="29">
        <v>0</v>
      </c>
      <c r="F66" s="28" t="str">
        <f t="shared" si="4"/>
        <v/>
      </c>
      <c r="G66" s="15"/>
      <c r="H66" s="15"/>
    </row>
    <row r="67" spans="1:9">
      <c r="A67" s="27" t="str">
        <f t="shared" si="0"/>
        <v/>
      </c>
      <c r="B67" s="28" t="str">
        <f t="shared" si="1"/>
        <v/>
      </c>
      <c r="C67" s="28" t="str">
        <f t="shared" si="2"/>
        <v/>
      </c>
      <c r="D67" s="28" t="str">
        <f t="shared" si="3"/>
        <v/>
      </c>
      <c r="E67" s="29">
        <v>0</v>
      </c>
      <c r="F67" s="28" t="str">
        <f t="shared" si="4"/>
        <v/>
      </c>
      <c r="G67" s="15"/>
      <c r="H67" s="15"/>
      <c r="I67" s="51"/>
    </row>
    <row r="68" spans="1:9">
      <c r="A68" s="27" t="str">
        <f t="shared" si="0"/>
        <v/>
      </c>
      <c r="B68" s="28" t="str">
        <f t="shared" si="1"/>
        <v/>
      </c>
      <c r="C68" s="28" t="str">
        <f t="shared" si="2"/>
        <v/>
      </c>
      <c r="D68" s="28" t="str">
        <f t="shared" si="3"/>
        <v/>
      </c>
      <c r="E68" s="29">
        <v>0</v>
      </c>
      <c r="F68" s="28" t="str">
        <f t="shared" si="4"/>
        <v/>
      </c>
      <c r="G68" s="15"/>
      <c r="H68" s="15"/>
    </row>
    <row r="69" spans="1:9">
      <c r="A69" s="27" t="str">
        <f t="shared" si="0"/>
        <v/>
      </c>
      <c r="B69" s="28" t="str">
        <f t="shared" si="1"/>
        <v/>
      </c>
      <c r="C69" s="28" t="str">
        <f t="shared" si="2"/>
        <v/>
      </c>
      <c r="D69" s="28" t="str">
        <f t="shared" si="3"/>
        <v/>
      </c>
      <c r="E69" s="29">
        <v>0</v>
      </c>
      <c r="F69" s="28" t="str">
        <f t="shared" si="4"/>
        <v/>
      </c>
      <c r="G69" s="15"/>
      <c r="H69" s="15"/>
    </row>
    <row r="70" spans="1:9">
      <c r="A70" s="27" t="str">
        <f t="shared" si="0"/>
        <v/>
      </c>
      <c r="B70" s="28" t="str">
        <f t="shared" si="1"/>
        <v/>
      </c>
      <c r="C70" s="28" t="str">
        <f t="shared" si="2"/>
        <v/>
      </c>
      <c r="D70" s="28" t="str">
        <f t="shared" si="3"/>
        <v/>
      </c>
      <c r="E70" s="29">
        <v>0</v>
      </c>
      <c r="F70" s="28" t="str">
        <f t="shared" si="4"/>
        <v/>
      </c>
      <c r="G70" s="15"/>
      <c r="H70" s="15"/>
    </row>
    <row r="71" spans="1:9">
      <c r="A71" s="27" t="str">
        <f t="shared" si="0"/>
        <v/>
      </c>
      <c r="B71" s="28" t="str">
        <f t="shared" si="1"/>
        <v/>
      </c>
      <c r="C71" s="28" t="str">
        <f t="shared" si="2"/>
        <v/>
      </c>
      <c r="D71" s="28" t="str">
        <f t="shared" si="3"/>
        <v/>
      </c>
      <c r="E71" s="29">
        <v>0</v>
      </c>
      <c r="F71" s="28" t="str">
        <f t="shared" si="4"/>
        <v/>
      </c>
      <c r="G71" s="15"/>
      <c r="H71" s="15"/>
    </row>
    <row r="72" spans="1:9">
      <c r="A72" s="27" t="str">
        <f t="shared" si="0"/>
        <v/>
      </c>
      <c r="B72" s="28" t="str">
        <f t="shared" si="1"/>
        <v/>
      </c>
      <c r="C72" s="28" t="str">
        <f t="shared" si="2"/>
        <v/>
      </c>
      <c r="D72" s="28" t="str">
        <f t="shared" si="3"/>
        <v/>
      </c>
      <c r="E72" s="29">
        <v>0</v>
      </c>
      <c r="F72" s="28" t="str">
        <f t="shared" si="4"/>
        <v/>
      </c>
      <c r="G72" s="15"/>
      <c r="H72" s="15"/>
    </row>
    <row r="73" spans="1:9">
      <c r="A73" s="27" t="str">
        <f t="shared" si="0"/>
        <v/>
      </c>
      <c r="B73" s="28" t="str">
        <f t="shared" si="1"/>
        <v/>
      </c>
      <c r="C73" s="28" t="str">
        <f t="shared" si="2"/>
        <v/>
      </c>
      <c r="D73" s="28" t="str">
        <f t="shared" si="3"/>
        <v/>
      </c>
      <c r="E73" s="29">
        <v>0</v>
      </c>
      <c r="F73" s="28" t="str">
        <f t="shared" si="4"/>
        <v/>
      </c>
      <c r="G73" s="15"/>
      <c r="H73" s="15"/>
    </row>
    <row r="74" spans="1:9">
      <c r="A74" s="27" t="str">
        <f t="shared" si="0"/>
        <v/>
      </c>
      <c r="B74" s="28" t="str">
        <f t="shared" si="1"/>
        <v/>
      </c>
      <c r="C74" s="28" t="str">
        <f t="shared" si="2"/>
        <v/>
      </c>
      <c r="D74" s="28" t="str">
        <f t="shared" si="3"/>
        <v/>
      </c>
      <c r="E74" s="29">
        <v>0</v>
      </c>
      <c r="F74" s="28" t="str">
        <f t="shared" si="4"/>
        <v/>
      </c>
      <c r="G74" s="15"/>
      <c r="H74" s="15"/>
    </row>
    <row r="75" spans="1:9">
      <c r="A75" s="27" t="str">
        <f t="shared" si="0"/>
        <v/>
      </c>
      <c r="B75" s="28" t="str">
        <f t="shared" si="1"/>
        <v/>
      </c>
      <c r="C75" s="28" t="str">
        <f t="shared" si="2"/>
        <v/>
      </c>
      <c r="D75" s="28" t="str">
        <f t="shared" si="3"/>
        <v/>
      </c>
      <c r="E75" s="29">
        <v>0</v>
      </c>
      <c r="F75" s="28" t="str">
        <f t="shared" si="4"/>
        <v/>
      </c>
      <c r="G75" s="15"/>
      <c r="H75" s="15"/>
    </row>
    <row r="76" spans="1:9">
      <c r="A76" s="27" t="str">
        <f t="shared" si="0"/>
        <v/>
      </c>
      <c r="B76" s="28" t="str">
        <f t="shared" si="1"/>
        <v/>
      </c>
      <c r="C76" s="30" t="str">
        <f t="shared" si="2"/>
        <v/>
      </c>
      <c r="D76" s="30" t="str">
        <f t="shared" si="3"/>
        <v/>
      </c>
      <c r="E76" s="29">
        <v>0</v>
      </c>
      <c r="F76" s="28" t="str">
        <f t="shared" si="4"/>
        <v/>
      </c>
      <c r="G76" s="31">
        <f>SUM(C65:C76)</f>
        <v>0</v>
      </c>
      <c r="H76" s="31">
        <f>SUM(D65:D76)</f>
        <v>0</v>
      </c>
    </row>
    <row r="77" spans="1:9">
      <c r="A77" s="27" t="str">
        <f t="shared" si="0"/>
        <v/>
      </c>
      <c r="B77" s="28" t="str">
        <f t="shared" si="1"/>
        <v/>
      </c>
      <c r="C77" s="28" t="str">
        <f t="shared" si="2"/>
        <v/>
      </c>
      <c r="D77" s="28" t="str">
        <f t="shared" si="3"/>
        <v/>
      </c>
      <c r="E77" s="29">
        <v>0</v>
      </c>
      <c r="F77" s="28" t="str">
        <f t="shared" si="4"/>
        <v/>
      </c>
      <c r="G77" s="15"/>
      <c r="H77" s="15"/>
    </row>
    <row r="78" spans="1:9">
      <c r="A78" s="27" t="str">
        <f t="shared" si="0"/>
        <v/>
      </c>
      <c r="B78" s="28" t="str">
        <f t="shared" si="1"/>
        <v/>
      </c>
      <c r="C78" s="28" t="str">
        <f t="shared" si="2"/>
        <v/>
      </c>
      <c r="D78" s="28" t="str">
        <f t="shared" si="3"/>
        <v/>
      </c>
      <c r="E78" s="29">
        <v>0</v>
      </c>
      <c r="F78" s="28" t="str">
        <f t="shared" si="4"/>
        <v/>
      </c>
      <c r="G78" s="15"/>
      <c r="H78" s="15"/>
    </row>
    <row r="79" spans="1:9">
      <c r="A79" s="27" t="str">
        <f t="shared" si="0"/>
        <v/>
      </c>
      <c r="B79" s="28" t="str">
        <f t="shared" si="1"/>
        <v/>
      </c>
      <c r="C79" s="28" t="str">
        <f t="shared" si="2"/>
        <v/>
      </c>
      <c r="D79" s="28" t="str">
        <f t="shared" si="3"/>
        <v/>
      </c>
      <c r="E79" s="29">
        <v>0</v>
      </c>
      <c r="F79" s="28" t="str">
        <f t="shared" si="4"/>
        <v/>
      </c>
      <c r="G79" s="15"/>
      <c r="H79" s="15"/>
    </row>
    <row r="80" spans="1:9">
      <c r="A80" s="27" t="str">
        <f t="shared" si="0"/>
        <v/>
      </c>
      <c r="B80" s="28" t="str">
        <f t="shared" si="1"/>
        <v/>
      </c>
      <c r="C80" s="28" t="str">
        <f t="shared" si="2"/>
        <v/>
      </c>
      <c r="D80" s="28" t="str">
        <f t="shared" si="3"/>
        <v/>
      </c>
      <c r="E80" s="29">
        <v>0</v>
      </c>
      <c r="F80" s="28" t="str">
        <f t="shared" si="4"/>
        <v/>
      </c>
      <c r="G80" s="15"/>
      <c r="H80" s="15"/>
    </row>
    <row r="81" spans="1:8">
      <c r="A81" s="27" t="str">
        <f t="shared" ref="A81:A144" si="5">IF(AND(F80&lt;&gt;"",F80&gt;0),A80+1,REPT(,1))</f>
        <v/>
      </c>
      <c r="B81" s="28" t="str">
        <f t="shared" ref="B81:B144" si="6">IF(AND(F80&lt;&gt;"",F80&gt;0),IF(PMT($B$8/12*365/360,$B$7,-$B$5)&lt;=F80,PMT($B$8/12*365/360,$B$7,-$B$5),F80),REPT(,1))</f>
        <v/>
      </c>
      <c r="C81" s="28" t="str">
        <f t="shared" ref="C81:C144" si="7">IF(AND(F80&lt;&gt;"",F80&gt;0),$B$8/12*365/360*F80,REPT(,1))</f>
        <v/>
      </c>
      <c r="D81" s="28" t="str">
        <f t="shared" ref="D81:D144" si="8">IF(AND(F80&lt;&gt;"",F80&gt;0),B81-C81,REPT(,1))</f>
        <v/>
      </c>
      <c r="E81" s="29">
        <v>0</v>
      </c>
      <c r="F81" s="28" t="str">
        <f t="shared" ref="F81:F144" si="9">IF(AND(F80&lt;&gt;"",F80&gt;0),IF(B81-F80&lt;0,F80-D81-E81,B81-F80),REPT(,1))</f>
        <v/>
      </c>
      <c r="G81" s="15"/>
      <c r="H81" s="15"/>
    </row>
    <row r="82" spans="1:8">
      <c r="A82" s="27" t="str">
        <f t="shared" si="5"/>
        <v/>
      </c>
      <c r="B82" s="28" t="str">
        <f t="shared" si="6"/>
        <v/>
      </c>
      <c r="C82" s="28" t="str">
        <f t="shared" si="7"/>
        <v/>
      </c>
      <c r="D82" s="28" t="str">
        <f t="shared" si="8"/>
        <v/>
      </c>
      <c r="E82" s="29">
        <v>0</v>
      </c>
      <c r="F82" s="28" t="str">
        <f t="shared" si="9"/>
        <v/>
      </c>
      <c r="G82" s="15"/>
      <c r="H82" s="15"/>
    </row>
    <row r="83" spans="1:8">
      <c r="A83" s="27" t="str">
        <f t="shared" si="5"/>
        <v/>
      </c>
      <c r="B83" s="28" t="str">
        <f t="shared" si="6"/>
        <v/>
      </c>
      <c r="C83" s="28" t="str">
        <f t="shared" si="7"/>
        <v/>
      </c>
      <c r="D83" s="28" t="str">
        <f t="shared" si="8"/>
        <v/>
      </c>
      <c r="E83" s="29">
        <v>0</v>
      </c>
      <c r="F83" s="28" t="str">
        <f t="shared" si="9"/>
        <v/>
      </c>
      <c r="G83" s="15"/>
      <c r="H83" s="15"/>
    </row>
    <row r="84" spans="1:8">
      <c r="A84" s="27" t="str">
        <f t="shared" si="5"/>
        <v/>
      </c>
      <c r="B84" s="28" t="str">
        <f t="shared" si="6"/>
        <v/>
      </c>
      <c r="C84" s="28" t="str">
        <f t="shared" si="7"/>
        <v/>
      </c>
      <c r="D84" s="28" t="str">
        <f t="shared" si="8"/>
        <v/>
      </c>
      <c r="E84" s="29">
        <v>0</v>
      </c>
      <c r="F84" s="28" t="str">
        <f t="shared" si="9"/>
        <v/>
      </c>
      <c r="G84" s="15"/>
      <c r="H84" s="15"/>
    </row>
    <row r="85" spans="1:8">
      <c r="A85" s="27" t="str">
        <f t="shared" si="5"/>
        <v/>
      </c>
      <c r="B85" s="28" t="str">
        <f t="shared" si="6"/>
        <v/>
      </c>
      <c r="C85" s="28" t="str">
        <f t="shared" si="7"/>
        <v/>
      </c>
      <c r="D85" s="28" t="str">
        <f t="shared" si="8"/>
        <v/>
      </c>
      <c r="E85" s="29">
        <v>0</v>
      </c>
      <c r="F85" s="28" t="str">
        <f t="shared" si="9"/>
        <v/>
      </c>
      <c r="G85" s="15"/>
      <c r="H85" s="15"/>
    </row>
    <row r="86" spans="1:8">
      <c r="A86" s="27" t="str">
        <f t="shared" si="5"/>
        <v/>
      </c>
      <c r="B86" s="28" t="str">
        <f t="shared" si="6"/>
        <v/>
      </c>
      <c r="C86" s="28" t="str">
        <f t="shared" si="7"/>
        <v/>
      </c>
      <c r="D86" s="28" t="str">
        <f t="shared" si="8"/>
        <v/>
      </c>
      <c r="E86" s="29">
        <v>0</v>
      </c>
      <c r="F86" s="28" t="str">
        <f t="shared" si="9"/>
        <v/>
      </c>
      <c r="G86" s="15"/>
      <c r="H86" s="15"/>
    </row>
    <row r="87" spans="1:8">
      <c r="A87" s="27" t="str">
        <f t="shared" si="5"/>
        <v/>
      </c>
      <c r="B87" s="28" t="str">
        <f t="shared" si="6"/>
        <v/>
      </c>
      <c r="C87" s="28" t="str">
        <f t="shared" si="7"/>
        <v/>
      </c>
      <c r="D87" s="28" t="str">
        <f t="shared" si="8"/>
        <v/>
      </c>
      <c r="E87" s="29">
        <v>0</v>
      </c>
      <c r="F87" s="28" t="str">
        <f t="shared" si="9"/>
        <v/>
      </c>
      <c r="G87" s="15"/>
      <c r="H87" s="15"/>
    </row>
    <row r="88" spans="1:8">
      <c r="A88" s="27" t="str">
        <f t="shared" si="5"/>
        <v/>
      </c>
      <c r="B88" s="28" t="str">
        <f t="shared" si="6"/>
        <v/>
      </c>
      <c r="C88" s="30" t="str">
        <f t="shared" si="7"/>
        <v/>
      </c>
      <c r="D88" s="30" t="str">
        <f t="shared" si="8"/>
        <v/>
      </c>
      <c r="E88" s="29">
        <v>0</v>
      </c>
      <c r="F88" s="28" t="str">
        <f t="shared" si="9"/>
        <v/>
      </c>
      <c r="G88" s="31">
        <f>SUM(C77:C88)</f>
        <v>0</v>
      </c>
      <c r="H88" s="31">
        <f>SUM(D77:D88)</f>
        <v>0</v>
      </c>
    </row>
    <row r="89" spans="1:8">
      <c r="A89" s="27" t="str">
        <f t="shared" si="5"/>
        <v/>
      </c>
      <c r="B89" s="28" t="str">
        <f t="shared" si="6"/>
        <v/>
      </c>
      <c r="C89" s="28" t="str">
        <f t="shared" si="7"/>
        <v/>
      </c>
      <c r="D89" s="28" t="str">
        <f t="shared" si="8"/>
        <v/>
      </c>
      <c r="E89" s="29">
        <v>0</v>
      </c>
      <c r="F89" s="28" t="str">
        <f t="shared" si="9"/>
        <v/>
      </c>
      <c r="G89" s="15"/>
      <c r="H89" s="15"/>
    </row>
    <row r="90" spans="1:8">
      <c r="A90" s="27" t="str">
        <f t="shared" si="5"/>
        <v/>
      </c>
      <c r="B90" s="28" t="str">
        <f t="shared" si="6"/>
        <v/>
      </c>
      <c r="C90" s="28" t="str">
        <f t="shared" si="7"/>
        <v/>
      </c>
      <c r="D90" s="28" t="str">
        <f t="shared" si="8"/>
        <v/>
      </c>
      <c r="E90" s="29">
        <v>0</v>
      </c>
      <c r="F90" s="28" t="str">
        <f t="shared" si="9"/>
        <v/>
      </c>
      <c r="G90" s="15"/>
      <c r="H90" s="15"/>
    </row>
    <row r="91" spans="1:8">
      <c r="A91" s="27" t="str">
        <f t="shared" si="5"/>
        <v/>
      </c>
      <c r="B91" s="28" t="str">
        <f t="shared" si="6"/>
        <v/>
      </c>
      <c r="C91" s="28" t="str">
        <f t="shared" si="7"/>
        <v/>
      </c>
      <c r="D91" s="28" t="str">
        <f t="shared" si="8"/>
        <v/>
      </c>
      <c r="E91" s="29">
        <v>0</v>
      </c>
      <c r="F91" s="28" t="str">
        <f t="shared" si="9"/>
        <v/>
      </c>
      <c r="G91" s="15"/>
      <c r="H91" s="15"/>
    </row>
    <row r="92" spans="1:8">
      <c r="A92" s="27" t="str">
        <f t="shared" si="5"/>
        <v/>
      </c>
      <c r="B92" s="28" t="str">
        <f t="shared" si="6"/>
        <v/>
      </c>
      <c r="C92" s="28" t="str">
        <f t="shared" si="7"/>
        <v/>
      </c>
      <c r="D92" s="28" t="str">
        <f t="shared" si="8"/>
        <v/>
      </c>
      <c r="E92" s="29">
        <v>0</v>
      </c>
      <c r="F92" s="28" t="str">
        <f t="shared" si="9"/>
        <v/>
      </c>
      <c r="G92" s="15"/>
      <c r="H92" s="15"/>
    </row>
    <row r="93" spans="1:8">
      <c r="A93" s="27" t="str">
        <f t="shared" si="5"/>
        <v/>
      </c>
      <c r="B93" s="28" t="str">
        <f t="shared" si="6"/>
        <v/>
      </c>
      <c r="C93" s="28" t="str">
        <f t="shared" si="7"/>
        <v/>
      </c>
      <c r="D93" s="28" t="str">
        <f t="shared" si="8"/>
        <v/>
      </c>
      <c r="E93" s="29">
        <v>0</v>
      </c>
      <c r="F93" s="28" t="str">
        <f t="shared" si="9"/>
        <v/>
      </c>
      <c r="G93" s="15"/>
      <c r="H93" s="15"/>
    </row>
    <row r="94" spans="1:8">
      <c r="A94" s="27" t="str">
        <f t="shared" si="5"/>
        <v/>
      </c>
      <c r="B94" s="28" t="str">
        <f t="shared" si="6"/>
        <v/>
      </c>
      <c r="C94" s="28" t="str">
        <f t="shared" si="7"/>
        <v/>
      </c>
      <c r="D94" s="28" t="str">
        <f t="shared" si="8"/>
        <v/>
      </c>
      <c r="E94" s="29">
        <v>0</v>
      </c>
      <c r="F94" s="28" t="str">
        <f t="shared" si="9"/>
        <v/>
      </c>
      <c r="G94" s="15"/>
      <c r="H94" s="15"/>
    </row>
    <row r="95" spans="1:8">
      <c r="A95" s="27" t="str">
        <f t="shared" si="5"/>
        <v/>
      </c>
      <c r="B95" s="28" t="str">
        <f t="shared" si="6"/>
        <v/>
      </c>
      <c r="C95" s="28" t="str">
        <f t="shared" si="7"/>
        <v/>
      </c>
      <c r="D95" s="28" t="str">
        <f t="shared" si="8"/>
        <v/>
      </c>
      <c r="E95" s="29">
        <v>0</v>
      </c>
      <c r="F95" s="28" t="str">
        <f t="shared" si="9"/>
        <v/>
      </c>
      <c r="G95" s="15"/>
      <c r="H95" s="15"/>
    </row>
    <row r="96" spans="1:8">
      <c r="A96" s="27" t="str">
        <f t="shared" si="5"/>
        <v/>
      </c>
      <c r="B96" s="28" t="str">
        <f t="shared" si="6"/>
        <v/>
      </c>
      <c r="C96" s="28" t="str">
        <f t="shared" si="7"/>
        <v/>
      </c>
      <c r="D96" s="28" t="str">
        <f t="shared" si="8"/>
        <v/>
      </c>
      <c r="E96" s="29">
        <v>0</v>
      </c>
      <c r="F96" s="28" t="str">
        <f t="shared" si="9"/>
        <v/>
      </c>
      <c r="G96" s="15"/>
      <c r="H96" s="15"/>
    </row>
    <row r="97" spans="1:8">
      <c r="A97" s="27" t="str">
        <f t="shared" si="5"/>
        <v/>
      </c>
      <c r="B97" s="28" t="str">
        <f t="shared" si="6"/>
        <v/>
      </c>
      <c r="C97" s="28" t="str">
        <f t="shared" si="7"/>
        <v/>
      </c>
      <c r="D97" s="28" t="str">
        <f t="shared" si="8"/>
        <v/>
      </c>
      <c r="E97" s="29">
        <v>0</v>
      </c>
      <c r="F97" s="28" t="str">
        <f t="shared" si="9"/>
        <v/>
      </c>
      <c r="G97" s="15"/>
      <c r="H97" s="15"/>
    </row>
    <row r="98" spans="1:8">
      <c r="A98" s="27" t="str">
        <f t="shared" si="5"/>
        <v/>
      </c>
      <c r="B98" s="28" t="str">
        <f t="shared" si="6"/>
        <v/>
      </c>
      <c r="C98" s="28" t="str">
        <f t="shared" si="7"/>
        <v/>
      </c>
      <c r="D98" s="28" t="str">
        <f t="shared" si="8"/>
        <v/>
      </c>
      <c r="E98" s="29">
        <v>0</v>
      </c>
      <c r="F98" s="28" t="str">
        <f t="shared" si="9"/>
        <v/>
      </c>
      <c r="G98" s="15"/>
      <c r="H98" s="15"/>
    </row>
    <row r="99" spans="1:8">
      <c r="A99" s="27" t="str">
        <f t="shared" si="5"/>
        <v/>
      </c>
      <c r="B99" s="28" t="str">
        <f t="shared" si="6"/>
        <v/>
      </c>
      <c r="C99" s="28" t="str">
        <f t="shared" si="7"/>
        <v/>
      </c>
      <c r="D99" s="28" t="str">
        <f t="shared" si="8"/>
        <v/>
      </c>
      <c r="E99" s="29">
        <v>0</v>
      </c>
      <c r="F99" s="28" t="str">
        <f t="shared" si="9"/>
        <v/>
      </c>
      <c r="G99" s="15"/>
      <c r="H99" s="15"/>
    </row>
    <row r="100" spans="1:8">
      <c r="A100" s="27" t="str">
        <f t="shared" si="5"/>
        <v/>
      </c>
      <c r="B100" s="28" t="str">
        <f t="shared" si="6"/>
        <v/>
      </c>
      <c r="C100" s="30" t="str">
        <f t="shared" si="7"/>
        <v/>
      </c>
      <c r="D100" s="30" t="str">
        <f t="shared" si="8"/>
        <v/>
      </c>
      <c r="E100" s="29">
        <v>0</v>
      </c>
      <c r="F100" s="28" t="str">
        <f t="shared" si="9"/>
        <v/>
      </c>
      <c r="G100" s="31">
        <f>SUM(C89:C100)</f>
        <v>0</v>
      </c>
      <c r="H100" s="31">
        <f>SUM(D89:D100)</f>
        <v>0</v>
      </c>
    </row>
    <row r="101" spans="1:8">
      <c r="A101" s="27" t="str">
        <f t="shared" si="5"/>
        <v/>
      </c>
      <c r="B101" s="28" t="str">
        <f t="shared" si="6"/>
        <v/>
      </c>
      <c r="C101" s="28" t="str">
        <f t="shared" si="7"/>
        <v/>
      </c>
      <c r="D101" s="28" t="str">
        <f t="shared" si="8"/>
        <v/>
      </c>
      <c r="E101" s="29">
        <v>0</v>
      </c>
      <c r="F101" s="28" t="str">
        <f t="shared" si="9"/>
        <v/>
      </c>
      <c r="G101" s="15"/>
      <c r="H101" s="15"/>
    </row>
    <row r="102" spans="1:8">
      <c r="A102" s="27" t="str">
        <f t="shared" si="5"/>
        <v/>
      </c>
      <c r="B102" s="28" t="str">
        <f t="shared" si="6"/>
        <v/>
      </c>
      <c r="C102" s="28" t="str">
        <f t="shared" si="7"/>
        <v/>
      </c>
      <c r="D102" s="28" t="str">
        <f t="shared" si="8"/>
        <v/>
      </c>
      <c r="E102" s="29">
        <v>0</v>
      </c>
      <c r="F102" s="28" t="str">
        <f t="shared" si="9"/>
        <v/>
      </c>
      <c r="G102" s="15"/>
      <c r="H102" s="15"/>
    </row>
    <row r="103" spans="1:8">
      <c r="A103" s="27" t="str">
        <f t="shared" si="5"/>
        <v/>
      </c>
      <c r="B103" s="28" t="str">
        <f t="shared" si="6"/>
        <v/>
      </c>
      <c r="C103" s="28" t="str">
        <f t="shared" si="7"/>
        <v/>
      </c>
      <c r="D103" s="28" t="str">
        <f t="shared" si="8"/>
        <v/>
      </c>
      <c r="E103" s="29">
        <v>0</v>
      </c>
      <c r="F103" s="28" t="str">
        <f t="shared" si="9"/>
        <v/>
      </c>
      <c r="G103" s="15"/>
      <c r="H103" s="15"/>
    </row>
    <row r="104" spans="1:8">
      <c r="A104" s="27" t="str">
        <f t="shared" si="5"/>
        <v/>
      </c>
      <c r="B104" s="28" t="str">
        <f t="shared" si="6"/>
        <v/>
      </c>
      <c r="C104" s="28" t="str">
        <f t="shared" si="7"/>
        <v/>
      </c>
      <c r="D104" s="28" t="str">
        <f t="shared" si="8"/>
        <v/>
      </c>
      <c r="E104" s="29">
        <v>0</v>
      </c>
      <c r="F104" s="28" t="str">
        <f t="shared" si="9"/>
        <v/>
      </c>
      <c r="G104" s="15"/>
      <c r="H104" s="15"/>
    </row>
    <row r="105" spans="1:8">
      <c r="A105" s="27" t="str">
        <f t="shared" si="5"/>
        <v/>
      </c>
      <c r="B105" s="28" t="str">
        <f t="shared" si="6"/>
        <v/>
      </c>
      <c r="C105" s="28" t="str">
        <f t="shared" si="7"/>
        <v/>
      </c>
      <c r="D105" s="28" t="str">
        <f t="shared" si="8"/>
        <v/>
      </c>
      <c r="E105" s="29">
        <v>0</v>
      </c>
      <c r="F105" s="28" t="str">
        <f t="shared" si="9"/>
        <v/>
      </c>
      <c r="G105" s="15"/>
      <c r="H105" s="15"/>
    </row>
    <row r="106" spans="1:8">
      <c r="A106" s="27" t="str">
        <f t="shared" si="5"/>
        <v/>
      </c>
      <c r="B106" s="28" t="str">
        <f t="shared" si="6"/>
        <v/>
      </c>
      <c r="C106" s="28" t="str">
        <f t="shared" si="7"/>
        <v/>
      </c>
      <c r="D106" s="28" t="str">
        <f t="shared" si="8"/>
        <v/>
      </c>
      <c r="E106" s="29">
        <v>0</v>
      </c>
      <c r="F106" s="28" t="str">
        <f t="shared" si="9"/>
        <v/>
      </c>
      <c r="G106" s="15"/>
      <c r="H106" s="15"/>
    </row>
    <row r="107" spans="1:8">
      <c r="A107" s="27" t="str">
        <f t="shared" si="5"/>
        <v/>
      </c>
      <c r="B107" s="28" t="str">
        <f t="shared" si="6"/>
        <v/>
      </c>
      <c r="C107" s="28" t="str">
        <f t="shared" si="7"/>
        <v/>
      </c>
      <c r="D107" s="28" t="str">
        <f t="shared" si="8"/>
        <v/>
      </c>
      <c r="E107" s="29">
        <v>0</v>
      </c>
      <c r="F107" s="28" t="str">
        <f t="shared" si="9"/>
        <v/>
      </c>
      <c r="G107" s="15"/>
      <c r="H107" s="15"/>
    </row>
    <row r="108" spans="1:8">
      <c r="A108" s="27" t="str">
        <f t="shared" si="5"/>
        <v/>
      </c>
      <c r="B108" s="28" t="str">
        <f t="shared" si="6"/>
        <v/>
      </c>
      <c r="C108" s="28" t="str">
        <f t="shared" si="7"/>
        <v/>
      </c>
      <c r="D108" s="28" t="str">
        <f t="shared" si="8"/>
        <v/>
      </c>
      <c r="E108" s="29">
        <v>0</v>
      </c>
      <c r="F108" s="28" t="str">
        <f t="shared" si="9"/>
        <v/>
      </c>
      <c r="G108" s="15"/>
      <c r="H108" s="15"/>
    </row>
    <row r="109" spans="1:8">
      <c r="A109" s="27" t="str">
        <f t="shared" si="5"/>
        <v/>
      </c>
      <c r="B109" s="28" t="str">
        <f t="shared" si="6"/>
        <v/>
      </c>
      <c r="C109" s="28" t="str">
        <f t="shared" si="7"/>
        <v/>
      </c>
      <c r="D109" s="28" t="str">
        <f t="shared" si="8"/>
        <v/>
      </c>
      <c r="E109" s="29">
        <v>0</v>
      </c>
      <c r="F109" s="28" t="str">
        <f t="shared" si="9"/>
        <v/>
      </c>
      <c r="G109" s="15"/>
      <c r="H109" s="15"/>
    </row>
    <row r="110" spans="1:8">
      <c r="A110" s="27" t="str">
        <f t="shared" si="5"/>
        <v/>
      </c>
      <c r="B110" s="28" t="str">
        <f t="shared" si="6"/>
        <v/>
      </c>
      <c r="C110" s="28" t="str">
        <f t="shared" si="7"/>
        <v/>
      </c>
      <c r="D110" s="28" t="str">
        <f t="shared" si="8"/>
        <v/>
      </c>
      <c r="E110" s="29">
        <v>0</v>
      </c>
      <c r="F110" s="28" t="str">
        <f t="shared" si="9"/>
        <v/>
      </c>
      <c r="G110" s="15"/>
      <c r="H110" s="15"/>
    </row>
    <row r="111" spans="1:8">
      <c r="A111" s="27" t="str">
        <f t="shared" si="5"/>
        <v/>
      </c>
      <c r="B111" s="28" t="str">
        <f t="shared" si="6"/>
        <v/>
      </c>
      <c r="C111" s="28" t="str">
        <f t="shared" si="7"/>
        <v/>
      </c>
      <c r="D111" s="28" t="str">
        <f t="shared" si="8"/>
        <v/>
      </c>
      <c r="E111" s="29">
        <v>0</v>
      </c>
      <c r="F111" s="28" t="str">
        <f t="shared" si="9"/>
        <v/>
      </c>
      <c r="G111" s="15"/>
      <c r="H111" s="15"/>
    </row>
    <row r="112" spans="1:8">
      <c r="A112" s="27" t="str">
        <f t="shared" si="5"/>
        <v/>
      </c>
      <c r="B112" s="28" t="str">
        <f t="shared" si="6"/>
        <v/>
      </c>
      <c r="C112" s="28" t="str">
        <f t="shared" si="7"/>
        <v/>
      </c>
      <c r="D112" s="28" t="str">
        <f t="shared" si="8"/>
        <v/>
      </c>
      <c r="E112" s="29">
        <v>0</v>
      </c>
      <c r="F112" s="28" t="str">
        <f t="shared" si="9"/>
        <v/>
      </c>
      <c r="G112" s="31">
        <f>SUM(C101:C112)</f>
        <v>0</v>
      </c>
      <c r="H112" s="31">
        <f>SUM(D101:D112)</f>
        <v>0</v>
      </c>
    </row>
    <row r="113" spans="1:8">
      <c r="A113" s="27" t="str">
        <f t="shared" si="5"/>
        <v/>
      </c>
      <c r="B113" s="28" t="str">
        <f t="shared" si="6"/>
        <v/>
      </c>
      <c r="C113" s="28" t="str">
        <f t="shared" si="7"/>
        <v/>
      </c>
      <c r="D113" s="28" t="str">
        <f t="shared" si="8"/>
        <v/>
      </c>
      <c r="E113" s="29">
        <v>0</v>
      </c>
      <c r="F113" s="28" t="str">
        <f t="shared" si="9"/>
        <v/>
      </c>
      <c r="G113" s="15"/>
      <c r="H113" s="15"/>
    </row>
    <row r="114" spans="1:8">
      <c r="A114" s="27" t="str">
        <f t="shared" si="5"/>
        <v/>
      </c>
      <c r="B114" s="28" t="str">
        <f t="shared" si="6"/>
        <v/>
      </c>
      <c r="C114" s="28" t="str">
        <f t="shared" si="7"/>
        <v/>
      </c>
      <c r="D114" s="28" t="str">
        <f t="shared" si="8"/>
        <v/>
      </c>
      <c r="E114" s="29">
        <v>0</v>
      </c>
      <c r="F114" s="28" t="str">
        <f t="shared" si="9"/>
        <v/>
      </c>
      <c r="G114" s="15"/>
      <c r="H114" s="15"/>
    </row>
    <row r="115" spans="1:8">
      <c r="A115" s="27" t="str">
        <f t="shared" si="5"/>
        <v/>
      </c>
      <c r="B115" s="28" t="str">
        <f t="shared" si="6"/>
        <v/>
      </c>
      <c r="C115" s="28" t="str">
        <f t="shared" si="7"/>
        <v/>
      </c>
      <c r="D115" s="28" t="str">
        <f t="shared" si="8"/>
        <v/>
      </c>
      <c r="E115" s="29">
        <v>0</v>
      </c>
      <c r="F115" s="28" t="str">
        <f t="shared" si="9"/>
        <v/>
      </c>
      <c r="G115" s="15"/>
      <c r="H115" s="15"/>
    </row>
    <row r="116" spans="1:8">
      <c r="A116" s="27" t="str">
        <f t="shared" si="5"/>
        <v/>
      </c>
      <c r="B116" s="28" t="str">
        <f t="shared" si="6"/>
        <v/>
      </c>
      <c r="C116" s="28" t="str">
        <f t="shared" si="7"/>
        <v/>
      </c>
      <c r="D116" s="28" t="str">
        <f t="shared" si="8"/>
        <v/>
      </c>
      <c r="E116" s="29">
        <v>0</v>
      </c>
      <c r="F116" s="28" t="str">
        <f t="shared" si="9"/>
        <v/>
      </c>
      <c r="G116" s="15"/>
      <c r="H116" s="15"/>
    </row>
    <row r="117" spans="1:8">
      <c r="A117" s="27" t="str">
        <f t="shared" si="5"/>
        <v/>
      </c>
      <c r="B117" s="28" t="str">
        <f t="shared" si="6"/>
        <v/>
      </c>
      <c r="C117" s="28" t="str">
        <f t="shared" si="7"/>
        <v/>
      </c>
      <c r="D117" s="28" t="str">
        <f t="shared" si="8"/>
        <v/>
      </c>
      <c r="E117" s="29">
        <v>0</v>
      </c>
      <c r="F117" s="28" t="str">
        <f t="shared" si="9"/>
        <v/>
      </c>
      <c r="G117" s="15"/>
      <c r="H117" s="15"/>
    </row>
    <row r="118" spans="1:8">
      <c r="A118" s="27" t="str">
        <f t="shared" si="5"/>
        <v/>
      </c>
      <c r="B118" s="28" t="str">
        <f t="shared" si="6"/>
        <v/>
      </c>
      <c r="C118" s="28" t="str">
        <f t="shared" si="7"/>
        <v/>
      </c>
      <c r="D118" s="28" t="str">
        <f t="shared" si="8"/>
        <v/>
      </c>
      <c r="E118" s="29">
        <v>0</v>
      </c>
      <c r="F118" s="28" t="str">
        <f t="shared" si="9"/>
        <v/>
      </c>
      <c r="G118" s="15"/>
      <c r="H118" s="15"/>
    </row>
    <row r="119" spans="1:8">
      <c r="A119" s="27" t="str">
        <f t="shared" si="5"/>
        <v/>
      </c>
      <c r="B119" s="28" t="str">
        <f t="shared" si="6"/>
        <v/>
      </c>
      <c r="C119" s="28" t="str">
        <f t="shared" si="7"/>
        <v/>
      </c>
      <c r="D119" s="28" t="str">
        <f t="shared" si="8"/>
        <v/>
      </c>
      <c r="E119" s="29">
        <v>0</v>
      </c>
      <c r="F119" s="28" t="str">
        <f t="shared" si="9"/>
        <v/>
      </c>
      <c r="G119" s="15"/>
      <c r="H119" s="15"/>
    </row>
    <row r="120" spans="1:8">
      <c r="A120" s="27" t="str">
        <f t="shared" si="5"/>
        <v/>
      </c>
      <c r="B120" s="28" t="str">
        <f t="shared" si="6"/>
        <v/>
      </c>
      <c r="C120" s="28" t="str">
        <f t="shared" si="7"/>
        <v/>
      </c>
      <c r="D120" s="28" t="str">
        <f t="shared" si="8"/>
        <v/>
      </c>
      <c r="E120" s="29">
        <v>0</v>
      </c>
      <c r="F120" s="28" t="str">
        <f t="shared" si="9"/>
        <v/>
      </c>
      <c r="G120" s="15"/>
      <c r="H120" s="15"/>
    </row>
    <row r="121" spans="1:8">
      <c r="A121" s="27" t="str">
        <f t="shared" si="5"/>
        <v/>
      </c>
      <c r="B121" s="28" t="str">
        <f t="shared" si="6"/>
        <v/>
      </c>
      <c r="C121" s="28" t="str">
        <f t="shared" si="7"/>
        <v/>
      </c>
      <c r="D121" s="28" t="str">
        <f t="shared" si="8"/>
        <v/>
      </c>
      <c r="E121" s="29">
        <v>0</v>
      </c>
      <c r="F121" s="28" t="str">
        <f t="shared" si="9"/>
        <v/>
      </c>
      <c r="G121" s="15"/>
      <c r="H121" s="15"/>
    </row>
    <row r="122" spans="1:8">
      <c r="A122" s="27" t="str">
        <f t="shared" si="5"/>
        <v/>
      </c>
      <c r="B122" s="28" t="str">
        <f t="shared" si="6"/>
        <v/>
      </c>
      <c r="C122" s="28" t="str">
        <f t="shared" si="7"/>
        <v/>
      </c>
      <c r="D122" s="28" t="str">
        <f t="shared" si="8"/>
        <v/>
      </c>
      <c r="E122" s="29">
        <v>0</v>
      </c>
      <c r="F122" s="28" t="str">
        <f t="shared" si="9"/>
        <v/>
      </c>
      <c r="G122" s="15"/>
      <c r="H122" s="15"/>
    </row>
    <row r="123" spans="1:8">
      <c r="A123" s="27" t="str">
        <f t="shared" si="5"/>
        <v/>
      </c>
      <c r="B123" s="28" t="str">
        <f t="shared" si="6"/>
        <v/>
      </c>
      <c r="C123" s="28" t="str">
        <f t="shared" si="7"/>
        <v/>
      </c>
      <c r="D123" s="28" t="str">
        <f t="shared" si="8"/>
        <v/>
      </c>
      <c r="E123" s="29">
        <v>0</v>
      </c>
      <c r="F123" s="28" t="str">
        <f t="shared" si="9"/>
        <v/>
      </c>
      <c r="G123" s="15"/>
      <c r="H123" s="15"/>
    </row>
    <row r="124" spans="1:8">
      <c r="A124" s="27" t="str">
        <f t="shared" si="5"/>
        <v/>
      </c>
      <c r="B124" s="28" t="str">
        <f t="shared" si="6"/>
        <v/>
      </c>
      <c r="C124" s="28" t="str">
        <f t="shared" si="7"/>
        <v/>
      </c>
      <c r="D124" s="28" t="str">
        <f t="shared" si="8"/>
        <v/>
      </c>
      <c r="E124" s="29">
        <v>0</v>
      </c>
      <c r="F124" s="28" t="str">
        <f t="shared" si="9"/>
        <v/>
      </c>
      <c r="G124" s="31">
        <f>SUM(C113:C124)</f>
        <v>0</v>
      </c>
      <c r="H124" s="31">
        <f>SUM(D113:D124)</f>
        <v>0</v>
      </c>
    </row>
    <row r="125" spans="1:8">
      <c r="A125" s="27" t="str">
        <f t="shared" si="5"/>
        <v/>
      </c>
      <c r="B125" s="28" t="str">
        <f t="shared" si="6"/>
        <v/>
      </c>
      <c r="C125" s="28" t="str">
        <f t="shared" si="7"/>
        <v/>
      </c>
      <c r="D125" s="28" t="str">
        <f t="shared" si="8"/>
        <v/>
      </c>
      <c r="E125" s="29">
        <v>0</v>
      </c>
      <c r="F125" s="28" t="str">
        <f t="shared" si="9"/>
        <v/>
      </c>
      <c r="G125" s="15"/>
      <c r="H125" s="15"/>
    </row>
    <row r="126" spans="1:8">
      <c r="A126" s="27" t="str">
        <f t="shared" si="5"/>
        <v/>
      </c>
      <c r="B126" s="28" t="str">
        <f t="shared" si="6"/>
        <v/>
      </c>
      <c r="C126" s="28" t="str">
        <f t="shared" si="7"/>
        <v/>
      </c>
      <c r="D126" s="28" t="str">
        <f t="shared" si="8"/>
        <v/>
      </c>
      <c r="E126" s="29">
        <v>0</v>
      </c>
      <c r="F126" s="28" t="str">
        <f t="shared" si="9"/>
        <v/>
      </c>
      <c r="G126" s="15"/>
      <c r="H126" s="15"/>
    </row>
    <row r="127" spans="1:8">
      <c r="A127" s="27" t="str">
        <f t="shared" si="5"/>
        <v/>
      </c>
      <c r="B127" s="28" t="str">
        <f t="shared" si="6"/>
        <v/>
      </c>
      <c r="C127" s="28" t="str">
        <f t="shared" si="7"/>
        <v/>
      </c>
      <c r="D127" s="28" t="str">
        <f t="shared" si="8"/>
        <v/>
      </c>
      <c r="E127" s="29">
        <v>0</v>
      </c>
      <c r="F127" s="28" t="str">
        <f t="shared" si="9"/>
        <v/>
      </c>
      <c r="G127" s="15"/>
      <c r="H127" s="15"/>
    </row>
    <row r="128" spans="1:8">
      <c r="A128" s="27" t="str">
        <f t="shared" si="5"/>
        <v/>
      </c>
      <c r="B128" s="28" t="str">
        <f t="shared" si="6"/>
        <v/>
      </c>
      <c r="C128" s="28" t="str">
        <f t="shared" si="7"/>
        <v/>
      </c>
      <c r="D128" s="28" t="str">
        <f t="shared" si="8"/>
        <v/>
      </c>
      <c r="E128" s="29">
        <v>0</v>
      </c>
      <c r="F128" s="28" t="str">
        <f t="shared" si="9"/>
        <v/>
      </c>
      <c r="G128" s="15"/>
      <c r="H128" s="15"/>
    </row>
    <row r="129" spans="1:8">
      <c r="A129" s="27" t="str">
        <f t="shared" si="5"/>
        <v/>
      </c>
      <c r="B129" s="28" t="str">
        <f t="shared" si="6"/>
        <v/>
      </c>
      <c r="C129" s="28" t="str">
        <f t="shared" si="7"/>
        <v/>
      </c>
      <c r="D129" s="28" t="str">
        <f t="shared" si="8"/>
        <v/>
      </c>
      <c r="E129" s="29">
        <v>0</v>
      </c>
      <c r="F129" s="28" t="str">
        <f t="shared" si="9"/>
        <v/>
      </c>
      <c r="G129" s="15"/>
      <c r="H129" s="15"/>
    </row>
    <row r="130" spans="1:8">
      <c r="A130" s="27" t="str">
        <f t="shared" si="5"/>
        <v/>
      </c>
      <c r="B130" s="28" t="str">
        <f t="shared" si="6"/>
        <v/>
      </c>
      <c r="C130" s="28" t="str">
        <f t="shared" si="7"/>
        <v/>
      </c>
      <c r="D130" s="28" t="str">
        <f t="shared" si="8"/>
        <v/>
      </c>
      <c r="E130" s="29">
        <v>0</v>
      </c>
      <c r="F130" s="28" t="str">
        <f t="shared" si="9"/>
        <v/>
      </c>
      <c r="G130" s="15"/>
      <c r="H130" s="15"/>
    </row>
    <row r="131" spans="1:8">
      <c r="A131" s="27" t="str">
        <f t="shared" si="5"/>
        <v/>
      </c>
      <c r="B131" s="28" t="str">
        <f t="shared" si="6"/>
        <v/>
      </c>
      <c r="C131" s="28" t="str">
        <f t="shared" si="7"/>
        <v/>
      </c>
      <c r="D131" s="28" t="str">
        <f t="shared" si="8"/>
        <v/>
      </c>
      <c r="E131" s="29">
        <v>0</v>
      </c>
      <c r="F131" s="28" t="str">
        <f t="shared" si="9"/>
        <v/>
      </c>
      <c r="G131" s="15"/>
      <c r="H131" s="15"/>
    </row>
    <row r="132" spans="1:8">
      <c r="A132" s="27" t="str">
        <f t="shared" si="5"/>
        <v/>
      </c>
      <c r="B132" s="28" t="str">
        <f t="shared" si="6"/>
        <v/>
      </c>
      <c r="C132" s="28" t="str">
        <f t="shared" si="7"/>
        <v/>
      </c>
      <c r="D132" s="28" t="str">
        <f t="shared" si="8"/>
        <v/>
      </c>
      <c r="E132" s="29">
        <v>0</v>
      </c>
      <c r="F132" s="28" t="str">
        <f t="shared" si="9"/>
        <v/>
      </c>
      <c r="G132" s="15"/>
      <c r="H132" s="15"/>
    </row>
    <row r="133" spans="1:8">
      <c r="A133" s="27" t="str">
        <f t="shared" si="5"/>
        <v/>
      </c>
      <c r="B133" s="28" t="str">
        <f t="shared" si="6"/>
        <v/>
      </c>
      <c r="C133" s="28" t="str">
        <f t="shared" si="7"/>
        <v/>
      </c>
      <c r="D133" s="28" t="str">
        <f t="shared" si="8"/>
        <v/>
      </c>
      <c r="E133" s="29">
        <v>0</v>
      </c>
      <c r="F133" s="28" t="str">
        <f t="shared" si="9"/>
        <v/>
      </c>
      <c r="G133" s="15"/>
      <c r="H133" s="15"/>
    </row>
    <row r="134" spans="1:8">
      <c r="A134" s="27" t="str">
        <f t="shared" si="5"/>
        <v/>
      </c>
      <c r="B134" s="28" t="str">
        <f t="shared" si="6"/>
        <v/>
      </c>
      <c r="C134" s="28" t="str">
        <f t="shared" si="7"/>
        <v/>
      </c>
      <c r="D134" s="28" t="str">
        <f t="shared" si="8"/>
        <v/>
      </c>
      <c r="E134" s="29">
        <v>0</v>
      </c>
      <c r="F134" s="28" t="str">
        <f t="shared" si="9"/>
        <v/>
      </c>
      <c r="G134" s="15"/>
      <c r="H134" s="15"/>
    </row>
    <row r="135" spans="1:8">
      <c r="A135" s="27" t="str">
        <f t="shared" si="5"/>
        <v/>
      </c>
      <c r="B135" s="28" t="str">
        <f t="shared" si="6"/>
        <v/>
      </c>
      <c r="C135" s="28" t="str">
        <f t="shared" si="7"/>
        <v/>
      </c>
      <c r="D135" s="28" t="str">
        <f t="shared" si="8"/>
        <v/>
      </c>
      <c r="E135" s="29">
        <v>0</v>
      </c>
      <c r="F135" s="28" t="str">
        <f t="shared" si="9"/>
        <v/>
      </c>
      <c r="G135" s="15"/>
      <c r="H135" s="15"/>
    </row>
    <row r="136" spans="1:8">
      <c r="A136" s="27" t="str">
        <f t="shared" si="5"/>
        <v/>
      </c>
      <c r="B136" s="28" t="str">
        <f t="shared" si="6"/>
        <v/>
      </c>
      <c r="C136" s="28" t="str">
        <f t="shared" si="7"/>
        <v/>
      </c>
      <c r="D136" s="28" t="str">
        <f t="shared" si="8"/>
        <v/>
      </c>
      <c r="E136" s="29">
        <v>0</v>
      </c>
      <c r="F136" s="28" t="str">
        <f t="shared" si="9"/>
        <v/>
      </c>
      <c r="G136" s="31">
        <f>SUM(C125:C136)</f>
        <v>0</v>
      </c>
      <c r="H136" s="31">
        <f>SUM(D125:D136)</f>
        <v>0</v>
      </c>
    </row>
    <row r="137" spans="1:8">
      <c r="A137" s="27" t="str">
        <f t="shared" si="5"/>
        <v/>
      </c>
      <c r="B137" s="28" t="str">
        <f t="shared" si="6"/>
        <v/>
      </c>
      <c r="C137" s="28" t="str">
        <f t="shared" si="7"/>
        <v/>
      </c>
      <c r="D137" s="28" t="str">
        <f t="shared" si="8"/>
        <v/>
      </c>
      <c r="E137" s="29">
        <v>0</v>
      </c>
      <c r="F137" s="28" t="str">
        <f t="shared" si="9"/>
        <v/>
      </c>
      <c r="G137" s="15"/>
      <c r="H137" s="15"/>
    </row>
    <row r="138" spans="1:8">
      <c r="A138" s="27" t="str">
        <f t="shared" si="5"/>
        <v/>
      </c>
      <c r="B138" s="28" t="str">
        <f t="shared" si="6"/>
        <v/>
      </c>
      <c r="C138" s="28" t="str">
        <f t="shared" si="7"/>
        <v/>
      </c>
      <c r="D138" s="28" t="str">
        <f t="shared" si="8"/>
        <v/>
      </c>
      <c r="E138" s="29">
        <v>0</v>
      </c>
      <c r="F138" s="28" t="str">
        <f t="shared" si="9"/>
        <v/>
      </c>
      <c r="G138" s="15"/>
      <c r="H138" s="15"/>
    </row>
    <row r="139" spans="1:8">
      <c r="A139" s="27" t="str">
        <f t="shared" si="5"/>
        <v/>
      </c>
      <c r="B139" s="28" t="str">
        <f t="shared" si="6"/>
        <v/>
      </c>
      <c r="C139" s="28" t="str">
        <f t="shared" si="7"/>
        <v/>
      </c>
      <c r="D139" s="28" t="str">
        <f t="shared" si="8"/>
        <v/>
      </c>
      <c r="E139" s="29">
        <v>0</v>
      </c>
      <c r="F139" s="28" t="str">
        <f t="shared" si="9"/>
        <v/>
      </c>
      <c r="G139" s="15"/>
      <c r="H139" s="15"/>
    </row>
    <row r="140" spans="1:8">
      <c r="A140" s="27" t="str">
        <f t="shared" si="5"/>
        <v/>
      </c>
      <c r="B140" s="28" t="str">
        <f t="shared" si="6"/>
        <v/>
      </c>
      <c r="C140" s="28" t="str">
        <f t="shared" si="7"/>
        <v/>
      </c>
      <c r="D140" s="28" t="str">
        <f t="shared" si="8"/>
        <v/>
      </c>
      <c r="E140" s="29">
        <v>0</v>
      </c>
      <c r="F140" s="28" t="str">
        <f t="shared" si="9"/>
        <v/>
      </c>
      <c r="G140" s="15"/>
      <c r="H140" s="15"/>
    </row>
    <row r="141" spans="1:8">
      <c r="A141" s="27" t="str">
        <f t="shared" si="5"/>
        <v/>
      </c>
      <c r="B141" s="28" t="str">
        <f t="shared" si="6"/>
        <v/>
      </c>
      <c r="C141" s="28" t="str">
        <f t="shared" si="7"/>
        <v/>
      </c>
      <c r="D141" s="28" t="str">
        <f t="shared" si="8"/>
        <v/>
      </c>
      <c r="E141" s="29">
        <v>0</v>
      </c>
      <c r="F141" s="28" t="str">
        <f t="shared" si="9"/>
        <v/>
      </c>
      <c r="G141" s="15"/>
      <c r="H141" s="15"/>
    </row>
    <row r="142" spans="1:8">
      <c r="A142" s="27" t="str">
        <f t="shared" si="5"/>
        <v/>
      </c>
      <c r="B142" s="28" t="str">
        <f t="shared" si="6"/>
        <v/>
      </c>
      <c r="C142" s="28" t="str">
        <f t="shared" si="7"/>
        <v/>
      </c>
      <c r="D142" s="28" t="str">
        <f t="shared" si="8"/>
        <v/>
      </c>
      <c r="E142" s="29">
        <v>0</v>
      </c>
      <c r="F142" s="28" t="str">
        <f t="shared" si="9"/>
        <v/>
      </c>
      <c r="G142" s="15"/>
      <c r="H142" s="15"/>
    </row>
    <row r="143" spans="1:8">
      <c r="A143" s="27" t="str">
        <f t="shared" si="5"/>
        <v/>
      </c>
      <c r="B143" s="28" t="str">
        <f t="shared" si="6"/>
        <v/>
      </c>
      <c r="C143" s="28" t="str">
        <f t="shared" si="7"/>
        <v/>
      </c>
      <c r="D143" s="28" t="str">
        <f t="shared" si="8"/>
        <v/>
      </c>
      <c r="E143" s="29">
        <v>0</v>
      </c>
      <c r="F143" s="28" t="str">
        <f t="shared" si="9"/>
        <v/>
      </c>
      <c r="G143" s="15"/>
      <c r="H143" s="15"/>
    </row>
    <row r="144" spans="1:8">
      <c r="A144" s="27" t="str">
        <f t="shared" si="5"/>
        <v/>
      </c>
      <c r="B144" s="28" t="str">
        <f t="shared" si="6"/>
        <v/>
      </c>
      <c r="C144" s="28" t="str">
        <f t="shared" si="7"/>
        <v/>
      </c>
      <c r="D144" s="28" t="str">
        <f t="shared" si="8"/>
        <v/>
      </c>
      <c r="E144" s="29">
        <v>0</v>
      </c>
      <c r="F144" s="28" t="str">
        <f t="shared" si="9"/>
        <v/>
      </c>
      <c r="G144" s="15"/>
      <c r="H144" s="15"/>
    </row>
    <row r="145" spans="1:8">
      <c r="A145" s="27" t="str">
        <f t="shared" ref="A145:A208" si="10">IF(AND(F144&lt;&gt;"",F144&gt;0),A144+1,REPT(,1))</f>
        <v/>
      </c>
      <c r="B145" s="28" t="str">
        <f t="shared" ref="B145:B208" si="11">IF(AND(F144&lt;&gt;"",F144&gt;0),IF(PMT($B$8/12*365/360,$B$7,-$B$5)&lt;=F144,PMT($B$8/12*365/360,$B$7,-$B$5),F144),REPT(,1))</f>
        <v/>
      </c>
      <c r="C145" s="28" t="str">
        <f t="shared" ref="C145:C208" si="12">IF(AND(F144&lt;&gt;"",F144&gt;0),$B$8/12*365/360*F144,REPT(,1))</f>
        <v/>
      </c>
      <c r="D145" s="28" t="str">
        <f t="shared" ref="D145:D208" si="13">IF(AND(F144&lt;&gt;"",F144&gt;0),B145-C145,REPT(,1))</f>
        <v/>
      </c>
      <c r="E145" s="29">
        <v>0</v>
      </c>
      <c r="F145" s="28" t="str">
        <f t="shared" ref="F145:F208" si="14">IF(AND(F144&lt;&gt;"",F144&gt;0),IF(B145-F144&lt;0,F144-D145-E145,B145-F144),REPT(,1))</f>
        <v/>
      </c>
      <c r="G145" s="15"/>
      <c r="H145" s="15"/>
    </row>
    <row r="146" spans="1:8">
      <c r="A146" s="27" t="str">
        <f t="shared" si="10"/>
        <v/>
      </c>
      <c r="B146" s="28" t="str">
        <f t="shared" si="11"/>
        <v/>
      </c>
      <c r="C146" s="28" t="str">
        <f t="shared" si="12"/>
        <v/>
      </c>
      <c r="D146" s="28" t="str">
        <f t="shared" si="13"/>
        <v/>
      </c>
      <c r="E146" s="29">
        <v>0</v>
      </c>
      <c r="F146" s="28" t="str">
        <f t="shared" si="14"/>
        <v/>
      </c>
      <c r="G146" s="15"/>
      <c r="H146" s="15"/>
    </row>
    <row r="147" spans="1:8">
      <c r="A147" s="27" t="str">
        <f t="shared" si="10"/>
        <v/>
      </c>
      <c r="B147" s="28" t="str">
        <f t="shared" si="11"/>
        <v/>
      </c>
      <c r="C147" s="28" t="str">
        <f t="shared" si="12"/>
        <v/>
      </c>
      <c r="D147" s="28" t="str">
        <f t="shared" si="13"/>
        <v/>
      </c>
      <c r="E147" s="29">
        <v>0</v>
      </c>
      <c r="F147" s="28" t="str">
        <f t="shared" si="14"/>
        <v/>
      </c>
      <c r="G147" s="15"/>
      <c r="H147" s="15"/>
    </row>
    <row r="148" spans="1:8">
      <c r="A148" s="27" t="str">
        <f t="shared" si="10"/>
        <v/>
      </c>
      <c r="B148" s="28" t="str">
        <f t="shared" si="11"/>
        <v/>
      </c>
      <c r="C148" s="28" t="str">
        <f t="shared" si="12"/>
        <v/>
      </c>
      <c r="D148" s="28" t="str">
        <f t="shared" si="13"/>
        <v/>
      </c>
      <c r="E148" s="29">
        <v>0</v>
      </c>
      <c r="F148" s="28" t="str">
        <f t="shared" si="14"/>
        <v/>
      </c>
      <c r="G148" s="31">
        <f>SUM(C137:C148)</f>
        <v>0</v>
      </c>
      <c r="H148" s="31">
        <f>SUM(D137:D148)</f>
        <v>0</v>
      </c>
    </row>
    <row r="149" spans="1:8">
      <c r="A149" s="27" t="str">
        <f t="shared" si="10"/>
        <v/>
      </c>
      <c r="B149" s="28" t="str">
        <f t="shared" si="11"/>
        <v/>
      </c>
      <c r="C149" s="28" t="str">
        <f t="shared" si="12"/>
        <v/>
      </c>
      <c r="D149" s="28" t="str">
        <f t="shared" si="13"/>
        <v/>
      </c>
      <c r="E149" s="29">
        <v>0</v>
      </c>
      <c r="F149" s="28" t="str">
        <f t="shared" si="14"/>
        <v/>
      </c>
      <c r="G149" s="15"/>
      <c r="H149" s="15"/>
    </row>
    <row r="150" spans="1:8">
      <c r="A150" s="27" t="str">
        <f t="shared" si="10"/>
        <v/>
      </c>
      <c r="B150" s="28" t="str">
        <f t="shared" si="11"/>
        <v/>
      </c>
      <c r="C150" s="28" t="str">
        <f t="shared" si="12"/>
        <v/>
      </c>
      <c r="D150" s="28" t="str">
        <f t="shared" si="13"/>
        <v/>
      </c>
      <c r="E150" s="29">
        <v>0</v>
      </c>
      <c r="F150" s="28" t="str">
        <f t="shared" si="14"/>
        <v/>
      </c>
      <c r="G150" s="15"/>
      <c r="H150" s="15"/>
    </row>
    <row r="151" spans="1:8">
      <c r="A151" s="27" t="str">
        <f t="shared" si="10"/>
        <v/>
      </c>
      <c r="B151" s="28" t="str">
        <f t="shared" si="11"/>
        <v/>
      </c>
      <c r="C151" s="28" t="str">
        <f t="shared" si="12"/>
        <v/>
      </c>
      <c r="D151" s="28" t="str">
        <f t="shared" si="13"/>
        <v/>
      </c>
      <c r="E151" s="29">
        <v>0</v>
      </c>
      <c r="F151" s="28" t="str">
        <f t="shared" si="14"/>
        <v/>
      </c>
      <c r="G151" s="15"/>
      <c r="H151" s="15"/>
    </row>
    <row r="152" spans="1:8">
      <c r="A152" s="27" t="str">
        <f t="shared" si="10"/>
        <v/>
      </c>
      <c r="B152" s="28" t="str">
        <f t="shared" si="11"/>
        <v/>
      </c>
      <c r="C152" s="28" t="str">
        <f t="shared" si="12"/>
        <v/>
      </c>
      <c r="D152" s="28" t="str">
        <f t="shared" si="13"/>
        <v/>
      </c>
      <c r="E152" s="29">
        <v>0</v>
      </c>
      <c r="F152" s="28" t="str">
        <f t="shared" si="14"/>
        <v/>
      </c>
      <c r="G152" s="15"/>
      <c r="H152" s="15"/>
    </row>
    <row r="153" spans="1:8">
      <c r="A153" s="27" t="str">
        <f t="shared" si="10"/>
        <v/>
      </c>
      <c r="B153" s="28" t="str">
        <f t="shared" si="11"/>
        <v/>
      </c>
      <c r="C153" s="28" t="str">
        <f t="shared" si="12"/>
        <v/>
      </c>
      <c r="D153" s="28" t="str">
        <f t="shared" si="13"/>
        <v/>
      </c>
      <c r="E153" s="29">
        <v>0</v>
      </c>
      <c r="F153" s="28" t="str">
        <f t="shared" si="14"/>
        <v/>
      </c>
      <c r="G153" s="15"/>
      <c r="H153" s="15"/>
    </row>
    <row r="154" spans="1:8">
      <c r="A154" s="27" t="str">
        <f t="shared" si="10"/>
        <v/>
      </c>
      <c r="B154" s="28" t="str">
        <f t="shared" si="11"/>
        <v/>
      </c>
      <c r="C154" s="28" t="str">
        <f t="shared" si="12"/>
        <v/>
      </c>
      <c r="D154" s="28" t="str">
        <f t="shared" si="13"/>
        <v/>
      </c>
      <c r="E154" s="29">
        <v>0</v>
      </c>
      <c r="F154" s="28" t="str">
        <f t="shared" si="14"/>
        <v/>
      </c>
      <c r="G154" s="15"/>
      <c r="H154" s="15"/>
    </row>
    <row r="155" spans="1:8">
      <c r="A155" s="27" t="str">
        <f t="shared" si="10"/>
        <v/>
      </c>
      <c r="B155" s="28" t="str">
        <f t="shared" si="11"/>
        <v/>
      </c>
      <c r="C155" s="28" t="str">
        <f t="shared" si="12"/>
        <v/>
      </c>
      <c r="D155" s="28" t="str">
        <f t="shared" si="13"/>
        <v/>
      </c>
      <c r="E155" s="29">
        <v>0</v>
      </c>
      <c r="F155" s="28" t="str">
        <f t="shared" si="14"/>
        <v/>
      </c>
      <c r="G155" s="15"/>
      <c r="H155" s="15"/>
    </row>
    <row r="156" spans="1:8">
      <c r="A156" s="27" t="str">
        <f t="shared" si="10"/>
        <v/>
      </c>
      <c r="B156" s="28" t="str">
        <f t="shared" si="11"/>
        <v/>
      </c>
      <c r="C156" s="28" t="str">
        <f t="shared" si="12"/>
        <v/>
      </c>
      <c r="D156" s="28" t="str">
        <f t="shared" si="13"/>
        <v/>
      </c>
      <c r="E156" s="29">
        <v>0</v>
      </c>
      <c r="F156" s="28" t="str">
        <f t="shared" si="14"/>
        <v/>
      </c>
      <c r="G156" s="15"/>
      <c r="H156" s="15"/>
    </row>
    <row r="157" spans="1:8">
      <c r="A157" s="27" t="str">
        <f t="shared" si="10"/>
        <v/>
      </c>
      <c r="B157" s="28" t="str">
        <f t="shared" si="11"/>
        <v/>
      </c>
      <c r="C157" s="28" t="str">
        <f t="shared" si="12"/>
        <v/>
      </c>
      <c r="D157" s="28" t="str">
        <f t="shared" si="13"/>
        <v/>
      </c>
      <c r="E157" s="29">
        <v>0</v>
      </c>
      <c r="F157" s="28" t="str">
        <f t="shared" si="14"/>
        <v/>
      </c>
      <c r="G157" s="15"/>
      <c r="H157" s="15"/>
    </row>
    <row r="158" spans="1:8">
      <c r="A158" s="27" t="str">
        <f t="shared" si="10"/>
        <v/>
      </c>
      <c r="B158" s="28" t="str">
        <f t="shared" si="11"/>
        <v/>
      </c>
      <c r="C158" s="28" t="str">
        <f t="shared" si="12"/>
        <v/>
      </c>
      <c r="D158" s="28" t="str">
        <f t="shared" si="13"/>
        <v/>
      </c>
      <c r="E158" s="29">
        <v>0</v>
      </c>
      <c r="F158" s="28" t="str">
        <f t="shared" si="14"/>
        <v/>
      </c>
      <c r="G158" s="15"/>
      <c r="H158" s="15"/>
    </row>
    <row r="159" spans="1:8">
      <c r="A159" s="27" t="str">
        <f t="shared" si="10"/>
        <v/>
      </c>
      <c r="B159" s="28" t="str">
        <f t="shared" si="11"/>
        <v/>
      </c>
      <c r="C159" s="28" t="str">
        <f t="shared" si="12"/>
        <v/>
      </c>
      <c r="D159" s="28" t="str">
        <f t="shared" si="13"/>
        <v/>
      </c>
      <c r="E159" s="29">
        <v>0</v>
      </c>
      <c r="F159" s="28" t="str">
        <f t="shared" si="14"/>
        <v/>
      </c>
      <c r="G159" s="15"/>
      <c r="H159" s="15"/>
    </row>
    <row r="160" spans="1:8">
      <c r="A160" s="27" t="str">
        <f t="shared" si="10"/>
        <v/>
      </c>
      <c r="B160" s="28" t="str">
        <f t="shared" si="11"/>
        <v/>
      </c>
      <c r="C160" s="28" t="str">
        <f t="shared" si="12"/>
        <v/>
      </c>
      <c r="D160" s="28" t="str">
        <f t="shared" si="13"/>
        <v/>
      </c>
      <c r="E160" s="29">
        <v>0</v>
      </c>
      <c r="F160" s="28" t="str">
        <f t="shared" si="14"/>
        <v/>
      </c>
      <c r="G160" s="31">
        <f>SUM(C149:C160)</f>
        <v>0</v>
      </c>
      <c r="H160" s="31">
        <f>SUM(D149:D160)</f>
        <v>0</v>
      </c>
    </row>
    <row r="161" spans="1:8">
      <c r="A161" s="27" t="str">
        <f t="shared" si="10"/>
        <v/>
      </c>
      <c r="B161" s="28" t="str">
        <f t="shared" si="11"/>
        <v/>
      </c>
      <c r="C161" s="28" t="str">
        <f t="shared" si="12"/>
        <v/>
      </c>
      <c r="D161" s="28" t="str">
        <f t="shared" si="13"/>
        <v/>
      </c>
      <c r="E161" s="29">
        <v>0</v>
      </c>
      <c r="F161" s="28" t="str">
        <f t="shared" si="14"/>
        <v/>
      </c>
      <c r="G161" s="15"/>
      <c r="H161" s="15"/>
    </row>
    <row r="162" spans="1:8">
      <c r="A162" s="27" t="str">
        <f t="shared" si="10"/>
        <v/>
      </c>
      <c r="B162" s="28" t="str">
        <f t="shared" si="11"/>
        <v/>
      </c>
      <c r="C162" s="28" t="str">
        <f t="shared" si="12"/>
        <v/>
      </c>
      <c r="D162" s="28" t="str">
        <f t="shared" si="13"/>
        <v/>
      </c>
      <c r="E162" s="29">
        <v>0</v>
      </c>
      <c r="F162" s="28" t="str">
        <f t="shared" si="14"/>
        <v/>
      </c>
      <c r="G162" s="15"/>
      <c r="H162" s="15"/>
    </row>
    <row r="163" spans="1:8">
      <c r="A163" s="27" t="str">
        <f t="shared" si="10"/>
        <v/>
      </c>
      <c r="B163" s="28" t="str">
        <f t="shared" si="11"/>
        <v/>
      </c>
      <c r="C163" s="28" t="str">
        <f t="shared" si="12"/>
        <v/>
      </c>
      <c r="D163" s="28" t="str">
        <f t="shared" si="13"/>
        <v/>
      </c>
      <c r="E163" s="29">
        <v>0</v>
      </c>
      <c r="F163" s="28" t="str">
        <f t="shared" si="14"/>
        <v/>
      </c>
      <c r="G163" s="15"/>
      <c r="H163" s="15"/>
    </row>
    <row r="164" spans="1:8">
      <c r="A164" s="27" t="str">
        <f t="shared" si="10"/>
        <v/>
      </c>
      <c r="B164" s="28" t="str">
        <f t="shared" si="11"/>
        <v/>
      </c>
      <c r="C164" s="28" t="str">
        <f t="shared" si="12"/>
        <v/>
      </c>
      <c r="D164" s="28" t="str">
        <f t="shared" si="13"/>
        <v/>
      </c>
      <c r="E164" s="29">
        <v>0</v>
      </c>
      <c r="F164" s="28" t="str">
        <f t="shared" si="14"/>
        <v/>
      </c>
      <c r="G164" s="15"/>
      <c r="H164" s="15"/>
    </row>
    <row r="165" spans="1:8">
      <c r="A165" s="27" t="str">
        <f t="shared" si="10"/>
        <v/>
      </c>
      <c r="B165" s="28" t="str">
        <f t="shared" si="11"/>
        <v/>
      </c>
      <c r="C165" s="28" t="str">
        <f t="shared" si="12"/>
        <v/>
      </c>
      <c r="D165" s="28" t="str">
        <f t="shared" si="13"/>
        <v/>
      </c>
      <c r="E165" s="29">
        <v>0</v>
      </c>
      <c r="F165" s="28" t="str">
        <f t="shared" si="14"/>
        <v/>
      </c>
      <c r="G165" s="15"/>
      <c r="H165" s="15"/>
    </row>
    <row r="166" spans="1:8">
      <c r="A166" s="27" t="str">
        <f t="shared" si="10"/>
        <v/>
      </c>
      <c r="B166" s="28" t="str">
        <f t="shared" si="11"/>
        <v/>
      </c>
      <c r="C166" s="28" t="str">
        <f t="shared" si="12"/>
        <v/>
      </c>
      <c r="D166" s="28" t="str">
        <f t="shared" si="13"/>
        <v/>
      </c>
      <c r="E166" s="29">
        <v>0</v>
      </c>
      <c r="F166" s="28" t="str">
        <f t="shared" si="14"/>
        <v/>
      </c>
      <c r="G166" s="15"/>
      <c r="H166" s="15"/>
    </row>
    <row r="167" spans="1:8">
      <c r="A167" s="27" t="str">
        <f t="shared" si="10"/>
        <v/>
      </c>
      <c r="B167" s="28" t="str">
        <f t="shared" si="11"/>
        <v/>
      </c>
      <c r="C167" s="28" t="str">
        <f t="shared" si="12"/>
        <v/>
      </c>
      <c r="D167" s="28" t="str">
        <f t="shared" si="13"/>
        <v/>
      </c>
      <c r="E167" s="29">
        <v>0</v>
      </c>
      <c r="F167" s="28" t="str">
        <f t="shared" si="14"/>
        <v/>
      </c>
      <c r="G167" s="15"/>
      <c r="H167" s="15"/>
    </row>
    <row r="168" spans="1:8">
      <c r="A168" s="27" t="str">
        <f t="shared" si="10"/>
        <v/>
      </c>
      <c r="B168" s="28" t="str">
        <f t="shared" si="11"/>
        <v/>
      </c>
      <c r="C168" s="28" t="str">
        <f t="shared" si="12"/>
        <v/>
      </c>
      <c r="D168" s="28" t="str">
        <f t="shared" si="13"/>
        <v/>
      </c>
      <c r="E168" s="29">
        <v>0</v>
      </c>
      <c r="F168" s="28" t="str">
        <f t="shared" si="14"/>
        <v/>
      </c>
      <c r="G168" s="15"/>
      <c r="H168" s="15"/>
    </row>
    <row r="169" spans="1:8">
      <c r="A169" s="27" t="str">
        <f t="shared" si="10"/>
        <v/>
      </c>
      <c r="B169" s="28" t="str">
        <f t="shared" si="11"/>
        <v/>
      </c>
      <c r="C169" s="28" t="str">
        <f t="shared" si="12"/>
        <v/>
      </c>
      <c r="D169" s="28" t="str">
        <f t="shared" si="13"/>
        <v/>
      </c>
      <c r="E169" s="29">
        <v>0</v>
      </c>
      <c r="F169" s="28" t="str">
        <f t="shared" si="14"/>
        <v/>
      </c>
      <c r="G169" s="15"/>
      <c r="H169" s="15"/>
    </row>
    <row r="170" spans="1:8">
      <c r="A170" s="27" t="str">
        <f t="shared" si="10"/>
        <v/>
      </c>
      <c r="B170" s="28" t="str">
        <f t="shared" si="11"/>
        <v/>
      </c>
      <c r="C170" s="28" t="str">
        <f t="shared" si="12"/>
        <v/>
      </c>
      <c r="D170" s="28" t="str">
        <f t="shared" si="13"/>
        <v/>
      </c>
      <c r="E170" s="29">
        <v>0</v>
      </c>
      <c r="F170" s="28" t="str">
        <f t="shared" si="14"/>
        <v/>
      </c>
      <c r="G170" s="15"/>
      <c r="H170" s="15"/>
    </row>
    <row r="171" spans="1:8">
      <c r="A171" s="27" t="str">
        <f t="shared" si="10"/>
        <v/>
      </c>
      <c r="B171" s="28" t="str">
        <f t="shared" si="11"/>
        <v/>
      </c>
      <c r="C171" s="28" t="str">
        <f t="shared" si="12"/>
        <v/>
      </c>
      <c r="D171" s="28" t="str">
        <f t="shared" si="13"/>
        <v/>
      </c>
      <c r="E171" s="29">
        <v>0</v>
      </c>
      <c r="F171" s="28" t="str">
        <f t="shared" si="14"/>
        <v/>
      </c>
      <c r="G171" s="15"/>
      <c r="H171" s="15"/>
    </row>
    <row r="172" spans="1:8">
      <c r="A172" s="27" t="str">
        <f t="shared" si="10"/>
        <v/>
      </c>
      <c r="B172" s="28" t="str">
        <f t="shared" si="11"/>
        <v/>
      </c>
      <c r="C172" s="28" t="str">
        <f t="shared" si="12"/>
        <v/>
      </c>
      <c r="D172" s="28" t="str">
        <f t="shared" si="13"/>
        <v/>
      </c>
      <c r="E172" s="29">
        <v>0</v>
      </c>
      <c r="F172" s="28" t="str">
        <f t="shared" si="14"/>
        <v/>
      </c>
      <c r="G172" s="31">
        <f>SUM(C161:C172)</f>
        <v>0</v>
      </c>
      <c r="H172" s="31">
        <f>SUM(D161:D172)</f>
        <v>0</v>
      </c>
    </row>
    <row r="173" spans="1:8">
      <c r="A173" s="27" t="str">
        <f t="shared" si="10"/>
        <v/>
      </c>
      <c r="B173" s="28" t="str">
        <f t="shared" si="11"/>
        <v/>
      </c>
      <c r="C173" s="28" t="str">
        <f t="shared" si="12"/>
        <v/>
      </c>
      <c r="D173" s="28" t="str">
        <f t="shared" si="13"/>
        <v/>
      </c>
      <c r="E173" s="29">
        <v>0</v>
      </c>
      <c r="F173" s="28" t="str">
        <f t="shared" si="14"/>
        <v/>
      </c>
      <c r="G173" s="15"/>
      <c r="H173" s="15"/>
    </row>
    <row r="174" spans="1:8">
      <c r="A174" s="27" t="str">
        <f t="shared" si="10"/>
        <v/>
      </c>
      <c r="B174" s="28" t="str">
        <f t="shared" si="11"/>
        <v/>
      </c>
      <c r="C174" s="28" t="str">
        <f t="shared" si="12"/>
        <v/>
      </c>
      <c r="D174" s="28" t="str">
        <f t="shared" si="13"/>
        <v/>
      </c>
      <c r="E174" s="29">
        <v>0</v>
      </c>
      <c r="F174" s="28" t="str">
        <f t="shared" si="14"/>
        <v/>
      </c>
      <c r="G174" s="15"/>
      <c r="H174" s="15"/>
    </row>
    <row r="175" spans="1:8">
      <c r="A175" s="27" t="str">
        <f t="shared" si="10"/>
        <v/>
      </c>
      <c r="B175" s="28" t="str">
        <f t="shared" si="11"/>
        <v/>
      </c>
      <c r="C175" s="28" t="str">
        <f t="shared" si="12"/>
        <v/>
      </c>
      <c r="D175" s="28" t="str">
        <f t="shared" si="13"/>
        <v/>
      </c>
      <c r="E175" s="29">
        <v>0</v>
      </c>
      <c r="F175" s="28" t="str">
        <f t="shared" si="14"/>
        <v/>
      </c>
      <c r="G175" s="15"/>
      <c r="H175" s="15"/>
    </row>
    <row r="176" spans="1:8">
      <c r="A176" s="27" t="str">
        <f t="shared" si="10"/>
        <v/>
      </c>
      <c r="B176" s="28" t="str">
        <f t="shared" si="11"/>
        <v/>
      </c>
      <c r="C176" s="28" t="str">
        <f t="shared" si="12"/>
        <v/>
      </c>
      <c r="D176" s="28" t="str">
        <f t="shared" si="13"/>
        <v/>
      </c>
      <c r="E176" s="29">
        <v>0</v>
      </c>
      <c r="F176" s="28" t="str">
        <f t="shared" si="14"/>
        <v/>
      </c>
      <c r="G176" s="15"/>
      <c r="H176" s="15"/>
    </row>
    <row r="177" spans="1:8">
      <c r="A177" s="27" t="str">
        <f t="shared" si="10"/>
        <v/>
      </c>
      <c r="B177" s="28" t="str">
        <f t="shared" si="11"/>
        <v/>
      </c>
      <c r="C177" s="28" t="str">
        <f t="shared" si="12"/>
        <v/>
      </c>
      <c r="D177" s="28" t="str">
        <f t="shared" si="13"/>
        <v/>
      </c>
      <c r="E177" s="29">
        <v>0</v>
      </c>
      <c r="F177" s="28" t="str">
        <f t="shared" si="14"/>
        <v/>
      </c>
      <c r="G177" s="15"/>
      <c r="H177" s="15"/>
    </row>
    <row r="178" spans="1:8">
      <c r="A178" s="27" t="str">
        <f t="shared" si="10"/>
        <v/>
      </c>
      <c r="B178" s="28" t="str">
        <f t="shared" si="11"/>
        <v/>
      </c>
      <c r="C178" s="28" t="str">
        <f t="shared" si="12"/>
        <v/>
      </c>
      <c r="D178" s="28" t="str">
        <f t="shared" si="13"/>
        <v/>
      </c>
      <c r="E178" s="29">
        <v>0</v>
      </c>
      <c r="F178" s="28" t="str">
        <f t="shared" si="14"/>
        <v/>
      </c>
      <c r="G178" s="15"/>
      <c r="H178" s="15"/>
    </row>
    <row r="179" spans="1:8">
      <c r="A179" s="27" t="str">
        <f t="shared" si="10"/>
        <v/>
      </c>
      <c r="B179" s="28" t="str">
        <f t="shared" si="11"/>
        <v/>
      </c>
      <c r="C179" s="28" t="str">
        <f t="shared" si="12"/>
        <v/>
      </c>
      <c r="D179" s="28" t="str">
        <f t="shared" si="13"/>
        <v/>
      </c>
      <c r="E179" s="29">
        <v>0</v>
      </c>
      <c r="F179" s="28" t="str">
        <f t="shared" si="14"/>
        <v/>
      </c>
      <c r="G179" s="15"/>
      <c r="H179" s="15"/>
    </row>
    <row r="180" spans="1:8">
      <c r="A180" s="27" t="str">
        <f t="shared" si="10"/>
        <v/>
      </c>
      <c r="B180" s="28" t="str">
        <f t="shared" si="11"/>
        <v/>
      </c>
      <c r="C180" s="28" t="str">
        <f t="shared" si="12"/>
        <v/>
      </c>
      <c r="D180" s="28" t="str">
        <f t="shared" si="13"/>
        <v/>
      </c>
      <c r="E180" s="29">
        <v>0</v>
      </c>
      <c r="F180" s="28" t="str">
        <f t="shared" si="14"/>
        <v/>
      </c>
      <c r="G180" s="15"/>
      <c r="H180" s="15"/>
    </row>
    <row r="181" spans="1:8">
      <c r="A181" s="27" t="str">
        <f t="shared" si="10"/>
        <v/>
      </c>
      <c r="B181" s="28" t="str">
        <f t="shared" si="11"/>
        <v/>
      </c>
      <c r="C181" s="28" t="str">
        <f t="shared" si="12"/>
        <v/>
      </c>
      <c r="D181" s="28" t="str">
        <f t="shared" si="13"/>
        <v/>
      </c>
      <c r="E181" s="29">
        <v>0</v>
      </c>
      <c r="F181" s="28" t="str">
        <f t="shared" si="14"/>
        <v/>
      </c>
      <c r="G181" s="15"/>
      <c r="H181" s="15"/>
    </row>
    <row r="182" spans="1:8">
      <c r="A182" s="27" t="str">
        <f t="shared" si="10"/>
        <v/>
      </c>
      <c r="B182" s="28" t="str">
        <f t="shared" si="11"/>
        <v/>
      </c>
      <c r="C182" s="28" t="str">
        <f t="shared" si="12"/>
        <v/>
      </c>
      <c r="D182" s="28" t="str">
        <f t="shared" si="13"/>
        <v/>
      </c>
      <c r="E182" s="29">
        <v>0</v>
      </c>
      <c r="F182" s="28" t="str">
        <f t="shared" si="14"/>
        <v/>
      </c>
      <c r="G182" s="15"/>
      <c r="H182" s="15"/>
    </row>
    <row r="183" spans="1:8">
      <c r="A183" s="27" t="str">
        <f t="shared" si="10"/>
        <v/>
      </c>
      <c r="B183" s="28" t="str">
        <f t="shared" si="11"/>
        <v/>
      </c>
      <c r="C183" s="28" t="str">
        <f t="shared" si="12"/>
        <v/>
      </c>
      <c r="D183" s="28" t="str">
        <f t="shared" si="13"/>
        <v/>
      </c>
      <c r="E183" s="29">
        <v>0</v>
      </c>
      <c r="F183" s="28" t="str">
        <f t="shared" si="14"/>
        <v/>
      </c>
      <c r="G183" s="15"/>
      <c r="H183" s="15"/>
    </row>
    <row r="184" spans="1:8">
      <c r="A184" s="27" t="str">
        <f t="shared" si="10"/>
        <v/>
      </c>
      <c r="B184" s="28" t="str">
        <f t="shared" si="11"/>
        <v/>
      </c>
      <c r="C184" s="28" t="str">
        <f t="shared" si="12"/>
        <v/>
      </c>
      <c r="D184" s="28" t="str">
        <f t="shared" si="13"/>
        <v/>
      </c>
      <c r="E184" s="29">
        <v>0</v>
      </c>
      <c r="F184" s="28" t="str">
        <f t="shared" si="14"/>
        <v/>
      </c>
      <c r="G184" s="31">
        <f>SUM(C173:C184)</f>
        <v>0</v>
      </c>
      <c r="H184" s="31">
        <f>SUM(D173:D184)</f>
        <v>0</v>
      </c>
    </row>
    <row r="185" spans="1:8">
      <c r="A185" s="27" t="str">
        <f t="shared" si="10"/>
        <v/>
      </c>
      <c r="B185" s="28" t="str">
        <f t="shared" si="11"/>
        <v/>
      </c>
      <c r="C185" s="28" t="str">
        <f t="shared" si="12"/>
        <v/>
      </c>
      <c r="D185" s="28" t="str">
        <f t="shared" si="13"/>
        <v/>
      </c>
      <c r="E185" s="29">
        <v>0</v>
      </c>
      <c r="F185" s="28" t="str">
        <f t="shared" si="14"/>
        <v/>
      </c>
      <c r="G185" s="15"/>
      <c r="H185" s="15"/>
    </row>
    <row r="186" spans="1:8">
      <c r="A186" s="27" t="str">
        <f t="shared" si="10"/>
        <v/>
      </c>
      <c r="B186" s="28" t="str">
        <f t="shared" si="11"/>
        <v/>
      </c>
      <c r="C186" s="28" t="str">
        <f t="shared" si="12"/>
        <v/>
      </c>
      <c r="D186" s="28" t="str">
        <f t="shared" si="13"/>
        <v/>
      </c>
      <c r="E186" s="29">
        <v>0</v>
      </c>
      <c r="F186" s="28" t="str">
        <f t="shared" si="14"/>
        <v/>
      </c>
      <c r="G186" s="15"/>
      <c r="H186" s="15"/>
    </row>
    <row r="187" spans="1:8">
      <c r="A187" s="27" t="str">
        <f t="shared" si="10"/>
        <v/>
      </c>
      <c r="B187" s="28" t="str">
        <f t="shared" si="11"/>
        <v/>
      </c>
      <c r="C187" s="28" t="str">
        <f t="shared" si="12"/>
        <v/>
      </c>
      <c r="D187" s="28" t="str">
        <f t="shared" si="13"/>
        <v/>
      </c>
      <c r="E187" s="29">
        <v>0</v>
      </c>
      <c r="F187" s="28" t="str">
        <f t="shared" si="14"/>
        <v/>
      </c>
      <c r="G187" s="15"/>
      <c r="H187" s="15"/>
    </row>
    <row r="188" spans="1:8">
      <c r="A188" s="27" t="str">
        <f t="shared" si="10"/>
        <v/>
      </c>
      <c r="B188" s="28" t="str">
        <f t="shared" si="11"/>
        <v/>
      </c>
      <c r="C188" s="28" t="str">
        <f t="shared" si="12"/>
        <v/>
      </c>
      <c r="D188" s="28" t="str">
        <f t="shared" si="13"/>
        <v/>
      </c>
      <c r="E188" s="29">
        <v>0</v>
      </c>
      <c r="F188" s="28" t="str">
        <f t="shared" si="14"/>
        <v/>
      </c>
      <c r="G188" s="15"/>
      <c r="H188" s="15"/>
    </row>
    <row r="189" spans="1:8">
      <c r="A189" s="27" t="str">
        <f t="shared" si="10"/>
        <v/>
      </c>
      <c r="B189" s="28" t="str">
        <f t="shared" si="11"/>
        <v/>
      </c>
      <c r="C189" s="28" t="str">
        <f t="shared" si="12"/>
        <v/>
      </c>
      <c r="D189" s="28" t="str">
        <f t="shared" si="13"/>
        <v/>
      </c>
      <c r="E189" s="29">
        <v>0</v>
      </c>
      <c r="F189" s="28" t="str">
        <f t="shared" si="14"/>
        <v/>
      </c>
      <c r="G189" s="15"/>
      <c r="H189" s="15"/>
    </row>
    <row r="190" spans="1:8">
      <c r="A190" s="27" t="str">
        <f t="shared" si="10"/>
        <v/>
      </c>
      <c r="B190" s="28" t="str">
        <f t="shared" si="11"/>
        <v/>
      </c>
      <c r="C190" s="28" t="str">
        <f t="shared" si="12"/>
        <v/>
      </c>
      <c r="D190" s="28" t="str">
        <f t="shared" si="13"/>
        <v/>
      </c>
      <c r="E190" s="29">
        <v>0</v>
      </c>
      <c r="F190" s="28" t="str">
        <f t="shared" si="14"/>
        <v/>
      </c>
      <c r="G190" s="15"/>
      <c r="H190" s="15"/>
    </row>
    <row r="191" spans="1:8">
      <c r="A191" s="27" t="str">
        <f t="shared" si="10"/>
        <v/>
      </c>
      <c r="B191" s="28" t="str">
        <f t="shared" si="11"/>
        <v/>
      </c>
      <c r="C191" s="28" t="str">
        <f t="shared" si="12"/>
        <v/>
      </c>
      <c r="D191" s="28" t="str">
        <f t="shared" si="13"/>
        <v/>
      </c>
      <c r="E191" s="29">
        <v>0</v>
      </c>
      <c r="F191" s="28" t="str">
        <f t="shared" si="14"/>
        <v/>
      </c>
      <c r="G191" s="15"/>
      <c r="H191" s="15"/>
    </row>
    <row r="192" spans="1:8">
      <c r="A192" s="27" t="str">
        <f t="shared" si="10"/>
        <v/>
      </c>
      <c r="B192" s="28" t="str">
        <f t="shared" si="11"/>
        <v/>
      </c>
      <c r="C192" s="28" t="str">
        <f t="shared" si="12"/>
        <v/>
      </c>
      <c r="D192" s="28" t="str">
        <f t="shared" si="13"/>
        <v/>
      </c>
      <c r="E192" s="29">
        <v>0</v>
      </c>
      <c r="F192" s="28" t="str">
        <f t="shared" si="14"/>
        <v/>
      </c>
      <c r="G192" s="15"/>
      <c r="H192" s="15"/>
    </row>
    <row r="193" spans="1:8">
      <c r="A193" s="27" t="str">
        <f t="shared" si="10"/>
        <v/>
      </c>
      <c r="B193" s="28" t="str">
        <f t="shared" si="11"/>
        <v/>
      </c>
      <c r="C193" s="28" t="str">
        <f t="shared" si="12"/>
        <v/>
      </c>
      <c r="D193" s="28" t="str">
        <f t="shared" si="13"/>
        <v/>
      </c>
      <c r="E193" s="29">
        <v>0</v>
      </c>
      <c r="F193" s="28" t="str">
        <f t="shared" si="14"/>
        <v/>
      </c>
      <c r="G193" s="15"/>
      <c r="H193" s="15"/>
    </row>
    <row r="194" spans="1:8">
      <c r="A194" s="27" t="str">
        <f t="shared" si="10"/>
        <v/>
      </c>
      <c r="B194" s="28" t="str">
        <f t="shared" si="11"/>
        <v/>
      </c>
      <c r="C194" s="28" t="str">
        <f t="shared" si="12"/>
        <v/>
      </c>
      <c r="D194" s="28" t="str">
        <f t="shared" si="13"/>
        <v/>
      </c>
      <c r="E194" s="29">
        <v>0</v>
      </c>
      <c r="F194" s="28" t="str">
        <f t="shared" si="14"/>
        <v/>
      </c>
      <c r="G194" s="15"/>
      <c r="H194" s="15"/>
    </row>
    <row r="195" spans="1:8">
      <c r="A195" s="27" t="str">
        <f t="shared" si="10"/>
        <v/>
      </c>
      <c r="B195" s="28" t="str">
        <f t="shared" si="11"/>
        <v/>
      </c>
      <c r="C195" s="28" t="str">
        <f t="shared" si="12"/>
        <v/>
      </c>
      <c r="D195" s="28" t="str">
        <f t="shared" si="13"/>
        <v/>
      </c>
      <c r="E195" s="29">
        <v>0</v>
      </c>
      <c r="F195" s="28" t="str">
        <f t="shared" si="14"/>
        <v/>
      </c>
      <c r="G195" s="15"/>
      <c r="H195" s="15"/>
    </row>
    <row r="196" spans="1:8">
      <c r="A196" s="27" t="str">
        <f t="shared" si="10"/>
        <v/>
      </c>
      <c r="B196" s="28" t="str">
        <f t="shared" si="11"/>
        <v/>
      </c>
      <c r="C196" s="28" t="str">
        <f t="shared" si="12"/>
        <v/>
      </c>
      <c r="D196" s="28" t="str">
        <f t="shared" si="13"/>
        <v/>
      </c>
      <c r="E196" s="29">
        <v>0</v>
      </c>
      <c r="F196" s="28" t="str">
        <f t="shared" si="14"/>
        <v/>
      </c>
      <c r="G196" s="31">
        <f>SUM(C185:C196)</f>
        <v>0</v>
      </c>
      <c r="H196" s="31">
        <f>SUM(D185:D196)</f>
        <v>0</v>
      </c>
    </row>
    <row r="197" spans="1:8">
      <c r="A197" s="27" t="str">
        <f t="shared" si="10"/>
        <v/>
      </c>
      <c r="B197" s="28" t="str">
        <f t="shared" si="11"/>
        <v/>
      </c>
      <c r="C197" s="28" t="str">
        <f t="shared" si="12"/>
        <v/>
      </c>
      <c r="D197" s="28" t="str">
        <f t="shared" si="13"/>
        <v/>
      </c>
      <c r="E197" s="29">
        <v>0</v>
      </c>
      <c r="F197" s="28" t="str">
        <f t="shared" si="14"/>
        <v/>
      </c>
      <c r="G197" s="15"/>
      <c r="H197" s="15"/>
    </row>
    <row r="198" spans="1:8">
      <c r="A198" s="27" t="str">
        <f t="shared" si="10"/>
        <v/>
      </c>
      <c r="B198" s="28" t="str">
        <f t="shared" si="11"/>
        <v/>
      </c>
      <c r="C198" s="28" t="str">
        <f t="shared" si="12"/>
        <v/>
      </c>
      <c r="D198" s="28" t="str">
        <f t="shared" si="13"/>
        <v/>
      </c>
      <c r="E198" s="29">
        <v>0</v>
      </c>
      <c r="F198" s="28" t="str">
        <f t="shared" si="14"/>
        <v/>
      </c>
      <c r="G198" s="15"/>
      <c r="H198" s="15"/>
    </row>
    <row r="199" spans="1:8">
      <c r="A199" s="27" t="str">
        <f t="shared" si="10"/>
        <v/>
      </c>
      <c r="B199" s="28" t="str">
        <f t="shared" si="11"/>
        <v/>
      </c>
      <c r="C199" s="28" t="str">
        <f t="shared" si="12"/>
        <v/>
      </c>
      <c r="D199" s="28" t="str">
        <f t="shared" si="13"/>
        <v/>
      </c>
      <c r="E199" s="29">
        <v>0</v>
      </c>
      <c r="F199" s="28" t="str">
        <f t="shared" si="14"/>
        <v/>
      </c>
      <c r="G199" s="15"/>
      <c r="H199" s="15"/>
    </row>
    <row r="200" spans="1:8">
      <c r="A200" s="27" t="str">
        <f t="shared" si="10"/>
        <v/>
      </c>
      <c r="B200" s="28" t="str">
        <f t="shared" si="11"/>
        <v/>
      </c>
      <c r="C200" s="28" t="str">
        <f t="shared" si="12"/>
        <v/>
      </c>
      <c r="D200" s="28" t="str">
        <f t="shared" si="13"/>
        <v/>
      </c>
      <c r="E200" s="29">
        <v>0</v>
      </c>
      <c r="F200" s="28" t="str">
        <f t="shared" si="14"/>
        <v/>
      </c>
      <c r="G200" s="15"/>
      <c r="H200" s="15"/>
    </row>
    <row r="201" spans="1:8">
      <c r="A201" s="27" t="str">
        <f t="shared" si="10"/>
        <v/>
      </c>
      <c r="B201" s="28" t="str">
        <f t="shared" si="11"/>
        <v/>
      </c>
      <c r="C201" s="28" t="str">
        <f t="shared" si="12"/>
        <v/>
      </c>
      <c r="D201" s="28" t="str">
        <f t="shared" si="13"/>
        <v/>
      </c>
      <c r="E201" s="29">
        <v>0</v>
      </c>
      <c r="F201" s="28" t="str">
        <f t="shared" si="14"/>
        <v/>
      </c>
      <c r="G201" s="15"/>
      <c r="H201" s="15"/>
    </row>
    <row r="202" spans="1:8">
      <c r="A202" s="27" t="str">
        <f t="shared" si="10"/>
        <v/>
      </c>
      <c r="B202" s="28" t="str">
        <f t="shared" si="11"/>
        <v/>
      </c>
      <c r="C202" s="28" t="str">
        <f t="shared" si="12"/>
        <v/>
      </c>
      <c r="D202" s="28" t="str">
        <f t="shared" si="13"/>
        <v/>
      </c>
      <c r="E202" s="29">
        <v>0</v>
      </c>
      <c r="F202" s="28" t="str">
        <f t="shared" si="14"/>
        <v/>
      </c>
      <c r="G202" s="15"/>
      <c r="H202" s="15"/>
    </row>
    <row r="203" spans="1:8">
      <c r="A203" s="27" t="str">
        <f t="shared" si="10"/>
        <v/>
      </c>
      <c r="B203" s="28" t="str">
        <f t="shared" si="11"/>
        <v/>
      </c>
      <c r="C203" s="28" t="str">
        <f t="shared" si="12"/>
        <v/>
      </c>
      <c r="D203" s="28" t="str">
        <f t="shared" si="13"/>
        <v/>
      </c>
      <c r="E203" s="29">
        <v>0</v>
      </c>
      <c r="F203" s="28" t="str">
        <f t="shared" si="14"/>
        <v/>
      </c>
      <c r="G203" s="15"/>
      <c r="H203" s="15"/>
    </row>
    <row r="204" spans="1:8">
      <c r="A204" s="27" t="str">
        <f t="shared" si="10"/>
        <v/>
      </c>
      <c r="B204" s="28" t="str">
        <f t="shared" si="11"/>
        <v/>
      </c>
      <c r="C204" s="28" t="str">
        <f t="shared" si="12"/>
        <v/>
      </c>
      <c r="D204" s="28" t="str">
        <f t="shared" si="13"/>
        <v/>
      </c>
      <c r="E204" s="29">
        <v>0</v>
      </c>
      <c r="F204" s="28" t="str">
        <f t="shared" si="14"/>
        <v/>
      </c>
      <c r="G204" s="15"/>
      <c r="H204" s="15"/>
    </row>
    <row r="205" spans="1:8">
      <c r="A205" s="27" t="str">
        <f t="shared" si="10"/>
        <v/>
      </c>
      <c r="B205" s="28" t="str">
        <f t="shared" si="11"/>
        <v/>
      </c>
      <c r="C205" s="28" t="str">
        <f t="shared" si="12"/>
        <v/>
      </c>
      <c r="D205" s="28" t="str">
        <f t="shared" si="13"/>
        <v/>
      </c>
      <c r="E205" s="29">
        <v>0</v>
      </c>
      <c r="F205" s="28" t="str">
        <f t="shared" si="14"/>
        <v/>
      </c>
      <c r="G205" s="15"/>
      <c r="H205" s="15"/>
    </row>
    <row r="206" spans="1:8">
      <c r="A206" s="27" t="str">
        <f t="shared" si="10"/>
        <v/>
      </c>
      <c r="B206" s="28" t="str">
        <f t="shared" si="11"/>
        <v/>
      </c>
      <c r="C206" s="28" t="str">
        <f t="shared" si="12"/>
        <v/>
      </c>
      <c r="D206" s="28" t="str">
        <f t="shared" si="13"/>
        <v/>
      </c>
      <c r="E206" s="29">
        <v>0</v>
      </c>
      <c r="F206" s="28" t="str">
        <f t="shared" si="14"/>
        <v/>
      </c>
      <c r="G206" s="15"/>
      <c r="H206" s="15"/>
    </row>
    <row r="207" spans="1:8">
      <c r="A207" s="27" t="str">
        <f t="shared" si="10"/>
        <v/>
      </c>
      <c r="B207" s="28" t="str">
        <f t="shared" si="11"/>
        <v/>
      </c>
      <c r="C207" s="28" t="str">
        <f t="shared" si="12"/>
        <v/>
      </c>
      <c r="D207" s="28" t="str">
        <f t="shared" si="13"/>
        <v/>
      </c>
      <c r="E207" s="29">
        <v>0</v>
      </c>
      <c r="F207" s="28" t="str">
        <f t="shared" si="14"/>
        <v/>
      </c>
      <c r="G207" s="15"/>
      <c r="H207" s="15"/>
    </row>
    <row r="208" spans="1:8">
      <c r="A208" s="27" t="str">
        <f t="shared" si="10"/>
        <v/>
      </c>
      <c r="B208" s="28" t="str">
        <f t="shared" si="11"/>
        <v/>
      </c>
      <c r="C208" s="28" t="str">
        <f t="shared" si="12"/>
        <v/>
      </c>
      <c r="D208" s="28" t="str">
        <f t="shared" si="13"/>
        <v/>
      </c>
      <c r="E208" s="29">
        <v>0</v>
      </c>
      <c r="F208" s="28" t="str">
        <f t="shared" si="14"/>
        <v/>
      </c>
      <c r="G208" s="31">
        <f>SUM(C197:C208)</f>
        <v>0</v>
      </c>
      <c r="H208" s="31">
        <f>SUM(D197:D208)</f>
        <v>0</v>
      </c>
    </row>
    <row r="209" spans="1:8">
      <c r="A209" s="27" t="str">
        <f t="shared" ref="A209:A268" si="15">IF(AND(F208&lt;&gt;"",F208&gt;0),A208+1,REPT(,1))</f>
        <v/>
      </c>
      <c r="B209" s="28" t="str">
        <f t="shared" ref="B209:B268" si="16">IF(AND(F208&lt;&gt;"",F208&gt;0),IF(PMT($B$8/12*365/360,$B$7,-$B$5)&lt;=F208,PMT($B$8/12*365/360,$B$7,-$B$5),F208),REPT(,1))</f>
        <v/>
      </c>
      <c r="C209" s="28" t="str">
        <f t="shared" ref="C209:C268" si="17">IF(AND(F208&lt;&gt;"",F208&gt;0),$B$8/12*365/360*F208,REPT(,1))</f>
        <v/>
      </c>
      <c r="D209" s="28" t="str">
        <f t="shared" ref="D209:D268" si="18">IF(AND(F208&lt;&gt;"",F208&gt;0),B209-C209,REPT(,1))</f>
        <v/>
      </c>
      <c r="E209" s="29">
        <v>0</v>
      </c>
      <c r="F209" s="28" t="str">
        <f t="shared" ref="F209:F268" si="19">IF(AND(F208&lt;&gt;"",F208&gt;0),IF(B209-F208&lt;0,F208-D209-E209,B209-F208),REPT(,1))</f>
        <v/>
      </c>
      <c r="G209" s="15"/>
      <c r="H209" s="15"/>
    </row>
    <row r="210" spans="1:8">
      <c r="A210" s="27" t="str">
        <f t="shared" si="15"/>
        <v/>
      </c>
      <c r="B210" s="28" t="str">
        <f t="shared" si="16"/>
        <v/>
      </c>
      <c r="C210" s="28" t="str">
        <f t="shared" si="17"/>
        <v/>
      </c>
      <c r="D210" s="28" t="str">
        <f t="shared" si="18"/>
        <v/>
      </c>
      <c r="E210" s="29">
        <v>0</v>
      </c>
      <c r="F210" s="28" t="str">
        <f t="shared" si="19"/>
        <v/>
      </c>
      <c r="G210" s="15"/>
      <c r="H210" s="15"/>
    </row>
    <row r="211" spans="1:8">
      <c r="A211" s="27" t="str">
        <f t="shared" si="15"/>
        <v/>
      </c>
      <c r="B211" s="28" t="str">
        <f t="shared" si="16"/>
        <v/>
      </c>
      <c r="C211" s="28" t="str">
        <f t="shared" si="17"/>
        <v/>
      </c>
      <c r="D211" s="28" t="str">
        <f t="shared" si="18"/>
        <v/>
      </c>
      <c r="E211" s="29">
        <v>0</v>
      </c>
      <c r="F211" s="28" t="str">
        <f t="shared" si="19"/>
        <v/>
      </c>
      <c r="G211" s="15"/>
      <c r="H211" s="15"/>
    </row>
    <row r="212" spans="1:8">
      <c r="A212" s="27" t="str">
        <f t="shared" si="15"/>
        <v/>
      </c>
      <c r="B212" s="28" t="str">
        <f t="shared" si="16"/>
        <v/>
      </c>
      <c r="C212" s="28" t="str">
        <f t="shared" si="17"/>
        <v/>
      </c>
      <c r="D212" s="28" t="str">
        <f t="shared" si="18"/>
        <v/>
      </c>
      <c r="E212" s="29">
        <v>0</v>
      </c>
      <c r="F212" s="28" t="str">
        <f t="shared" si="19"/>
        <v/>
      </c>
      <c r="G212" s="15"/>
      <c r="H212" s="15"/>
    </row>
    <row r="213" spans="1:8">
      <c r="A213" s="27" t="str">
        <f t="shared" si="15"/>
        <v/>
      </c>
      <c r="B213" s="28" t="str">
        <f t="shared" si="16"/>
        <v/>
      </c>
      <c r="C213" s="28" t="str">
        <f t="shared" si="17"/>
        <v/>
      </c>
      <c r="D213" s="28" t="str">
        <f t="shared" si="18"/>
        <v/>
      </c>
      <c r="E213" s="29">
        <v>0</v>
      </c>
      <c r="F213" s="28" t="str">
        <f t="shared" si="19"/>
        <v/>
      </c>
      <c r="G213" s="15"/>
      <c r="H213" s="15"/>
    </row>
    <row r="214" spans="1:8">
      <c r="A214" s="27" t="str">
        <f t="shared" si="15"/>
        <v/>
      </c>
      <c r="B214" s="28" t="str">
        <f t="shared" si="16"/>
        <v/>
      </c>
      <c r="C214" s="28" t="str">
        <f t="shared" si="17"/>
        <v/>
      </c>
      <c r="D214" s="28" t="str">
        <f t="shared" si="18"/>
        <v/>
      </c>
      <c r="E214" s="29">
        <v>0</v>
      </c>
      <c r="F214" s="28" t="str">
        <f t="shared" si="19"/>
        <v/>
      </c>
      <c r="G214" s="15"/>
      <c r="H214" s="15"/>
    </row>
    <row r="215" spans="1:8">
      <c r="A215" s="27" t="str">
        <f t="shared" si="15"/>
        <v/>
      </c>
      <c r="B215" s="28" t="str">
        <f t="shared" si="16"/>
        <v/>
      </c>
      <c r="C215" s="28" t="str">
        <f t="shared" si="17"/>
        <v/>
      </c>
      <c r="D215" s="28" t="str">
        <f t="shared" si="18"/>
        <v/>
      </c>
      <c r="E215" s="29">
        <v>0</v>
      </c>
      <c r="F215" s="28" t="str">
        <f t="shared" si="19"/>
        <v/>
      </c>
      <c r="G215" s="15"/>
      <c r="H215" s="15"/>
    </row>
    <row r="216" spans="1:8">
      <c r="A216" s="27" t="str">
        <f t="shared" si="15"/>
        <v/>
      </c>
      <c r="B216" s="28" t="str">
        <f t="shared" si="16"/>
        <v/>
      </c>
      <c r="C216" s="28" t="str">
        <f t="shared" si="17"/>
        <v/>
      </c>
      <c r="D216" s="28" t="str">
        <f t="shared" si="18"/>
        <v/>
      </c>
      <c r="E216" s="29">
        <v>0</v>
      </c>
      <c r="F216" s="28" t="str">
        <f t="shared" si="19"/>
        <v/>
      </c>
      <c r="G216" s="15"/>
      <c r="H216" s="15"/>
    </row>
    <row r="217" spans="1:8">
      <c r="A217" s="27" t="str">
        <f t="shared" si="15"/>
        <v/>
      </c>
      <c r="B217" s="28" t="str">
        <f t="shared" si="16"/>
        <v/>
      </c>
      <c r="C217" s="28" t="str">
        <f t="shared" si="17"/>
        <v/>
      </c>
      <c r="D217" s="28" t="str">
        <f t="shared" si="18"/>
        <v/>
      </c>
      <c r="E217" s="29">
        <v>0</v>
      </c>
      <c r="F217" s="28" t="str">
        <f t="shared" si="19"/>
        <v/>
      </c>
      <c r="G217" s="15"/>
      <c r="H217" s="15"/>
    </row>
    <row r="218" spans="1:8">
      <c r="A218" s="27" t="str">
        <f t="shared" si="15"/>
        <v/>
      </c>
      <c r="B218" s="28" t="str">
        <f t="shared" si="16"/>
        <v/>
      </c>
      <c r="C218" s="28" t="str">
        <f t="shared" si="17"/>
        <v/>
      </c>
      <c r="D218" s="28" t="str">
        <f t="shared" si="18"/>
        <v/>
      </c>
      <c r="E218" s="29">
        <v>0</v>
      </c>
      <c r="F218" s="28" t="str">
        <f t="shared" si="19"/>
        <v/>
      </c>
      <c r="G218" s="15"/>
      <c r="H218" s="15"/>
    </row>
    <row r="219" spans="1:8">
      <c r="A219" s="27" t="str">
        <f t="shared" si="15"/>
        <v/>
      </c>
      <c r="B219" s="28" t="str">
        <f t="shared" si="16"/>
        <v/>
      </c>
      <c r="C219" s="28" t="str">
        <f t="shared" si="17"/>
        <v/>
      </c>
      <c r="D219" s="28" t="str">
        <f t="shared" si="18"/>
        <v/>
      </c>
      <c r="E219" s="29">
        <v>0</v>
      </c>
      <c r="F219" s="28" t="str">
        <f t="shared" si="19"/>
        <v/>
      </c>
      <c r="G219" s="15"/>
      <c r="H219" s="15"/>
    </row>
    <row r="220" spans="1:8">
      <c r="A220" s="27" t="str">
        <f t="shared" si="15"/>
        <v/>
      </c>
      <c r="B220" s="28" t="str">
        <f t="shared" si="16"/>
        <v/>
      </c>
      <c r="C220" s="28" t="str">
        <f t="shared" si="17"/>
        <v/>
      </c>
      <c r="D220" s="28" t="str">
        <f t="shared" si="18"/>
        <v/>
      </c>
      <c r="E220" s="29">
        <v>0</v>
      </c>
      <c r="F220" s="28" t="str">
        <f t="shared" si="19"/>
        <v/>
      </c>
      <c r="G220" s="31">
        <f>SUM(C209:C220)</f>
        <v>0</v>
      </c>
      <c r="H220" s="31">
        <f>SUM(D209:D220)</f>
        <v>0</v>
      </c>
    </row>
    <row r="221" spans="1:8">
      <c r="A221" s="27" t="str">
        <f t="shared" si="15"/>
        <v/>
      </c>
      <c r="B221" s="28" t="str">
        <f t="shared" si="16"/>
        <v/>
      </c>
      <c r="C221" s="28" t="str">
        <f t="shared" si="17"/>
        <v/>
      </c>
      <c r="D221" s="28" t="str">
        <f t="shared" si="18"/>
        <v/>
      </c>
      <c r="E221" s="29">
        <v>0</v>
      </c>
      <c r="F221" s="28" t="str">
        <f t="shared" si="19"/>
        <v/>
      </c>
      <c r="G221" s="15"/>
      <c r="H221" s="15"/>
    </row>
    <row r="222" spans="1:8">
      <c r="A222" s="27" t="str">
        <f t="shared" si="15"/>
        <v/>
      </c>
      <c r="B222" s="28" t="str">
        <f t="shared" si="16"/>
        <v/>
      </c>
      <c r="C222" s="28" t="str">
        <f t="shared" si="17"/>
        <v/>
      </c>
      <c r="D222" s="28" t="str">
        <f t="shared" si="18"/>
        <v/>
      </c>
      <c r="E222" s="29">
        <v>0</v>
      </c>
      <c r="F222" s="28" t="str">
        <f t="shared" si="19"/>
        <v/>
      </c>
      <c r="G222" s="15"/>
      <c r="H222" s="15"/>
    </row>
    <row r="223" spans="1:8">
      <c r="A223" s="27" t="str">
        <f t="shared" si="15"/>
        <v/>
      </c>
      <c r="B223" s="28" t="str">
        <f t="shared" si="16"/>
        <v/>
      </c>
      <c r="C223" s="28" t="str">
        <f t="shared" si="17"/>
        <v/>
      </c>
      <c r="D223" s="28" t="str">
        <f t="shared" si="18"/>
        <v/>
      </c>
      <c r="E223" s="29">
        <v>0</v>
      </c>
      <c r="F223" s="28" t="str">
        <f t="shared" si="19"/>
        <v/>
      </c>
      <c r="G223" s="15"/>
      <c r="H223" s="15"/>
    </row>
    <row r="224" spans="1:8">
      <c r="A224" s="27" t="str">
        <f t="shared" si="15"/>
        <v/>
      </c>
      <c r="B224" s="28" t="str">
        <f t="shared" si="16"/>
        <v/>
      </c>
      <c r="C224" s="28" t="str">
        <f t="shared" si="17"/>
        <v/>
      </c>
      <c r="D224" s="28" t="str">
        <f t="shared" si="18"/>
        <v/>
      </c>
      <c r="E224" s="29">
        <v>0</v>
      </c>
      <c r="F224" s="28" t="str">
        <f t="shared" si="19"/>
        <v/>
      </c>
      <c r="G224" s="15"/>
      <c r="H224" s="15"/>
    </row>
    <row r="225" spans="1:8">
      <c r="A225" s="27" t="str">
        <f t="shared" si="15"/>
        <v/>
      </c>
      <c r="B225" s="28" t="str">
        <f t="shared" si="16"/>
        <v/>
      </c>
      <c r="C225" s="28" t="str">
        <f t="shared" si="17"/>
        <v/>
      </c>
      <c r="D225" s="28" t="str">
        <f t="shared" si="18"/>
        <v/>
      </c>
      <c r="E225" s="29">
        <v>0</v>
      </c>
      <c r="F225" s="28" t="str">
        <f t="shared" si="19"/>
        <v/>
      </c>
      <c r="G225" s="15"/>
      <c r="H225" s="15"/>
    </row>
    <row r="226" spans="1:8">
      <c r="A226" s="27" t="str">
        <f t="shared" si="15"/>
        <v/>
      </c>
      <c r="B226" s="28" t="str">
        <f t="shared" si="16"/>
        <v/>
      </c>
      <c r="C226" s="28" t="str">
        <f t="shared" si="17"/>
        <v/>
      </c>
      <c r="D226" s="28" t="str">
        <f t="shared" si="18"/>
        <v/>
      </c>
      <c r="E226" s="29">
        <v>0</v>
      </c>
      <c r="F226" s="28" t="str">
        <f t="shared" si="19"/>
        <v/>
      </c>
      <c r="G226" s="15"/>
      <c r="H226" s="15"/>
    </row>
    <row r="227" spans="1:8">
      <c r="A227" s="27" t="str">
        <f t="shared" si="15"/>
        <v/>
      </c>
      <c r="B227" s="28" t="str">
        <f t="shared" si="16"/>
        <v/>
      </c>
      <c r="C227" s="28" t="str">
        <f t="shared" si="17"/>
        <v/>
      </c>
      <c r="D227" s="28" t="str">
        <f t="shared" si="18"/>
        <v/>
      </c>
      <c r="E227" s="29">
        <v>0</v>
      </c>
      <c r="F227" s="28" t="str">
        <f t="shared" si="19"/>
        <v/>
      </c>
      <c r="G227" s="15"/>
      <c r="H227" s="15"/>
    </row>
    <row r="228" spans="1:8">
      <c r="A228" s="27" t="str">
        <f t="shared" si="15"/>
        <v/>
      </c>
      <c r="B228" s="28" t="str">
        <f t="shared" si="16"/>
        <v/>
      </c>
      <c r="C228" s="28" t="str">
        <f t="shared" si="17"/>
        <v/>
      </c>
      <c r="D228" s="28" t="str">
        <f t="shared" si="18"/>
        <v/>
      </c>
      <c r="E228" s="29">
        <v>0</v>
      </c>
      <c r="F228" s="28" t="str">
        <f t="shared" si="19"/>
        <v/>
      </c>
      <c r="G228" s="15"/>
      <c r="H228" s="15"/>
    </row>
    <row r="229" spans="1:8">
      <c r="A229" s="27" t="str">
        <f t="shared" si="15"/>
        <v/>
      </c>
      <c r="B229" s="28" t="str">
        <f t="shared" si="16"/>
        <v/>
      </c>
      <c r="C229" s="28" t="str">
        <f t="shared" si="17"/>
        <v/>
      </c>
      <c r="D229" s="28" t="str">
        <f t="shared" si="18"/>
        <v/>
      </c>
      <c r="E229" s="29">
        <v>0</v>
      </c>
      <c r="F229" s="28" t="str">
        <f t="shared" si="19"/>
        <v/>
      </c>
      <c r="G229" s="15"/>
      <c r="H229" s="15"/>
    </row>
    <row r="230" spans="1:8">
      <c r="A230" s="27" t="str">
        <f t="shared" si="15"/>
        <v/>
      </c>
      <c r="B230" s="28" t="str">
        <f t="shared" si="16"/>
        <v/>
      </c>
      <c r="C230" s="28" t="str">
        <f t="shared" si="17"/>
        <v/>
      </c>
      <c r="D230" s="28" t="str">
        <f t="shared" si="18"/>
        <v/>
      </c>
      <c r="E230" s="29">
        <v>0</v>
      </c>
      <c r="F230" s="28" t="str">
        <f t="shared" si="19"/>
        <v/>
      </c>
      <c r="G230" s="15"/>
      <c r="H230" s="15"/>
    </row>
    <row r="231" spans="1:8">
      <c r="A231" s="27" t="str">
        <f t="shared" si="15"/>
        <v/>
      </c>
      <c r="B231" s="28" t="str">
        <f t="shared" si="16"/>
        <v/>
      </c>
      <c r="C231" s="28" t="str">
        <f t="shared" si="17"/>
        <v/>
      </c>
      <c r="D231" s="28" t="str">
        <f t="shared" si="18"/>
        <v/>
      </c>
      <c r="E231" s="29">
        <v>0</v>
      </c>
      <c r="F231" s="28" t="str">
        <f t="shared" si="19"/>
        <v/>
      </c>
      <c r="G231" s="15"/>
      <c r="H231" s="15"/>
    </row>
    <row r="232" spans="1:8">
      <c r="A232" s="27" t="str">
        <f t="shared" si="15"/>
        <v/>
      </c>
      <c r="B232" s="28" t="str">
        <f t="shared" si="16"/>
        <v/>
      </c>
      <c r="C232" s="28" t="str">
        <f t="shared" si="17"/>
        <v/>
      </c>
      <c r="D232" s="28" t="str">
        <f t="shared" si="18"/>
        <v/>
      </c>
      <c r="E232" s="29">
        <v>0</v>
      </c>
      <c r="F232" s="28" t="str">
        <f t="shared" si="19"/>
        <v/>
      </c>
      <c r="G232" s="31">
        <f>SUM(C221:C232)</f>
        <v>0</v>
      </c>
      <c r="H232" s="31">
        <f>SUM(D221:D232)</f>
        <v>0</v>
      </c>
    </row>
    <row r="233" spans="1:8">
      <c r="A233" s="27" t="str">
        <f t="shared" si="15"/>
        <v/>
      </c>
      <c r="B233" s="28" t="str">
        <f t="shared" si="16"/>
        <v/>
      </c>
      <c r="C233" s="28" t="str">
        <f t="shared" si="17"/>
        <v/>
      </c>
      <c r="D233" s="28" t="str">
        <f t="shared" si="18"/>
        <v/>
      </c>
      <c r="E233" s="29">
        <v>0</v>
      </c>
      <c r="F233" s="28" t="str">
        <f t="shared" si="19"/>
        <v/>
      </c>
      <c r="G233" s="15"/>
      <c r="H233" s="15"/>
    </row>
    <row r="234" spans="1:8">
      <c r="A234" s="27" t="str">
        <f t="shared" si="15"/>
        <v/>
      </c>
      <c r="B234" s="28" t="str">
        <f t="shared" si="16"/>
        <v/>
      </c>
      <c r="C234" s="28" t="str">
        <f t="shared" si="17"/>
        <v/>
      </c>
      <c r="D234" s="28" t="str">
        <f t="shared" si="18"/>
        <v/>
      </c>
      <c r="E234" s="29">
        <v>0</v>
      </c>
      <c r="F234" s="28" t="str">
        <f t="shared" si="19"/>
        <v/>
      </c>
      <c r="G234" s="15"/>
      <c r="H234" s="15"/>
    </row>
    <row r="235" spans="1:8">
      <c r="A235" s="27" t="str">
        <f t="shared" si="15"/>
        <v/>
      </c>
      <c r="B235" s="28" t="str">
        <f t="shared" si="16"/>
        <v/>
      </c>
      <c r="C235" s="28" t="str">
        <f t="shared" si="17"/>
        <v/>
      </c>
      <c r="D235" s="28" t="str">
        <f t="shared" si="18"/>
        <v/>
      </c>
      <c r="E235" s="29">
        <v>0</v>
      </c>
      <c r="F235" s="28" t="str">
        <f t="shared" si="19"/>
        <v/>
      </c>
      <c r="G235" s="15"/>
      <c r="H235" s="15"/>
    </row>
    <row r="236" spans="1:8">
      <c r="A236" s="27" t="str">
        <f t="shared" si="15"/>
        <v/>
      </c>
      <c r="B236" s="28" t="str">
        <f t="shared" si="16"/>
        <v/>
      </c>
      <c r="C236" s="28" t="str">
        <f t="shared" si="17"/>
        <v/>
      </c>
      <c r="D236" s="28" t="str">
        <f t="shared" si="18"/>
        <v/>
      </c>
      <c r="E236" s="29">
        <v>0</v>
      </c>
      <c r="F236" s="28" t="str">
        <f t="shared" si="19"/>
        <v/>
      </c>
      <c r="G236" s="15"/>
      <c r="H236" s="15"/>
    </row>
    <row r="237" spans="1:8">
      <c r="A237" s="27" t="str">
        <f t="shared" si="15"/>
        <v/>
      </c>
      <c r="B237" s="28" t="str">
        <f t="shared" si="16"/>
        <v/>
      </c>
      <c r="C237" s="28" t="str">
        <f t="shared" si="17"/>
        <v/>
      </c>
      <c r="D237" s="28" t="str">
        <f t="shared" si="18"/>
        <v/>
      </c>
      <c r="E237" s="29">
        <v>0</v>
      </c>
      <c r="F237" s="28" t="str">
        <f t="shared" si="19"/>
        <v/>
      </c>
      <c r="G237" s="15"/>
      <c r="H237" s="15"/>
    </row>
    <row r="238" spans="1:8">
      <c r="A238" s="27" t="str">
        <f t="shared" si="15"/>
        <v/>
      </c>
      <c r="B238" s="28" t="str">
        <f t="shared" si="16"/>
        <v/>
      </c>
      <c r="C238" s="28" t="str">
        <f t="shared" si="17"/>
        <v/>
      </c>
      <c r="D238" s="28" t="str">
        <f t="shared" si="18"/>
        <v/>
      </c>
      <c r="E238" s="29">
        <v>0</v>
      </c>
      <c r="F238" s="28" t="str">
        <f t="shared" si="19"/>
        <v/>
      </c>
      <c r="G238" s="15"/>
      <c r="H238" s="15"/>
    </row>
    <row r="239" spans="1:8">
      <c r="A239" s="27" t="str">
        <f t="shared" si="15"/>
        <v/>
      </c>
      <c r="B239" s="28" t="str">
        <f t="shared" si="16"/>
        <v/>
      </c>
      <c r="C239" s="28" t="str">
        <f t="shared" si="17"/>
        <v/>
      </c>
      <c r="D239" s="28" t="str">
        <f t="shared" si="18"/>
        <v/>
      </c>
      <c r="E239" s="29">
        <v>0</v>
      </c>
      <c r="F239" s="28" t="str">
        <f t="shared" si="19"/>
        <v/>
      </c>
      <c r="G239" s="15"/>
      <c r="H239" s="15"/>
    </row>
    <row r="240" spans="1:8">
      <c r="A240" s="27" t="str">
        <f t="shared" si="15"/>
        <v/>
      </c>
      <c r="B240" s="28" t="str">
        <f t="shared" si="16"/>
        <v/>
      </c>
      <c r="C240" s="28" t="str">
        <f t="shared" si="17"/>
        <v/>
      </c>
      <c r="D240" s="28" t="str">
        <f t="shared" si="18"/>
        <v/>
      </c>
      <c r="E240" s="29">
        <v>0</v>
      </c>
      <c r="F240" s="28" t="str">
        <f t="shared" si="19"/>
        <v/>
      </c>
      <c r="G240" s="15"/>
      <c r="H240" s="15"/>
    </row>
    <row r="241" spans="1:8">
      <c r="A241" s="27" t="str">
        <f t="shared" si="15"/>
        <v/>
      </c>
      <c r="B241" s="28" t="str">
        <f t="shared" si="16"/>
        <v/>
      </c>
      <c r="C241" s="28" t="str">
        <f t="shared" si="17"/>
        <v/>
      </c>
      <c r="D241" s="28" t="str">
        <f t="shared" si="18"/>
        <v/>
      </c>
      <c r="E241" s="29">
        <v>0</v>
      </c>
      <c r="F241" s="28" t="str">
        <f t="shared" si="19"/>
        <v/>
      </c>
      <c r="G241" s="15"/>
      <c r="H241" s="15"/>
    </row>
    <row r="242" spans="1:8">
      <c r="A242" s="27" t="str">
        <f t="shared" si="15"/>
        <v/>
      </c>
      <c r="B242" s="28" t="str">
        <f t="shared" si="16"/>
        <v/>
      </c>
      <c r="C242" s="28" t="str">
        <f t="shared" si="17"/>
        <v/>
      </c>
      <c r="D242" s="28" t="str">
        <f t="shared" si="18"/>
        <v/>
      </c>
      <c r="E242" s="29">
        <v>0</v>
      </c>
      <c r="F242" s="28" t="str">
        <f t="shared" si="19"/>
        <v/>
      </c>
      <c r="G242" s="15"/>
      <c r="H242" s="15"/>
    </row>
    <row r="243" spans="1:8">
      <c r="A243" s="27" t="str">
        <f t="shared" si="15"/>
        <v/>
      </c>
      <c r="B243" s="28" t="str">
        <f t="shared" si="16"/>
        <v/>
      </c>
      <c r="C243" s="28" t="str">
        <f t="shared" si="17"/>
        <v/>
      </c>
      <c r="D243" s="28" t="str">
        <f t="shared" si="18"/>
        <v/>
      </c>
      <c r="E243" s="29">
        <v>0</v>
      </c>
      <c r="F243" s="28" t="str">
        <f t="shared" si="19"/>
        <v/>
      </c>
      <c r="G243" s="15"/>
      <c r="H243" s="15"/>
    </row>
    <row r="244" spans="1:8">
      <c r="A244" s="27" t="str">
        <f t="shared" si="15"/>
        <v/>
      </c>
      <c r="B244" s="28" t="str">
        <f t="shared" si="16"/>
        <v/>
      </c>
      <c r="C244" s="28" t="str">
        <f t="shared" si="17"/>
        <v/>
      </c>
      <c r="D244" s="28" t="str">
        <f t="shared" si="18"/>
        <v/>
      </c>
      <c r="E244" s="29">
        <v>0</v>
      </c>
      <c r="F244" s="28" t="str">
        <f t="shared" si="19"/>
        <v/>
      </c>
      <c r="G244" s="31">
        <f>SUM(C233:C244)</f>
        <v>0</v>
      </c>
      <c r="H244" s="31">
        <f>SUM(D233:D244)</f>
        <v>0</v>
      </c>
    </row>
    <row r="245" spans="1:8">
      <c r="A245" s="27" t="str">
        <f t="shared" si="15"/>
        <v/>
      </c>
      <c r="B245" s="28" t="str">
        <f t="shared" si="16"/>
        <v/>
      </c>
      <c r="C245" s="28" t="str">
        <f t="shared" si="17"/>
        <v/>
      </c>
      <c r="D245" s="28" t="str">
        <f t="shared" si="18"/>
        <v/>
      </c>
      <c r="E245" s="29">
        <v>0</v>
      </c>
      <c r="F245" s="28" t="str">
        <f t="shared" si="19"/>
        <v/>
      </c>
      <c r="G245" s="15"/>
      <c r="H245" s="15"/>
    </row>
    <row r="246" spans="1:8">
      <c r="A246" s="27" t="str">
        <f t="shared" si="15"/>
        <v/>
      </c>
      <c r="B246" s="28" t="str">
        <f t="shared" si="16"/>
        <v/>
      </c>
      <c r="C246" s="28" t="str">
        <f t="shared" si="17"/>
        <v/>
      </c>
      <c r="D246" s="28" t="str">
        <f t="shared" si="18"/>
        <v/>
      </c>
      <c r="E246" s="29">
        <v>0</v>
      </c>
      <c r="F246" s="28" t="str">
        <f t="shared" si="19"/>
        <v/>
      </c>
      <c r="G246" s="15"/>
      <c r="H246" s="15"/>
    </row>
    <row r="247" spans="1:8">
      <c r="A247" s="27" t="str">
        <f t="shared" si="15"/>
        <v/>
      </c>
      <c r="B247" s="28" t="str">
        <f t="shared" si="16"/>
        <v/>
      </c>
      <c r="C247" s="28" t="str">
        <f t="shared" si="17"/>
        <v/>
      </c>
      <c r="D247" s="28" t="str">
        <f t="shared" si="18"/>
        <v/>
      </c>
      <c r="E247" s="29">
        <v>0</v>
      </c>
      <c r="F247" s="28" t="str">
        <f t="shared" si="19"/>
        <v/>
      </c>
      <c r="G247" s="15"/>
      <c r="H247" s="15"/>
    </row>
    <row r="248" spans="1:8">
      <c r="A248" s="27" t="str">
        <f t="shared" si="15"/>
        <v/>
      </c>
      <c r="B248" s="28" t="str">
        <f t="shared" si="16"/>
        <v/>
      </c>
      <c r="C248" s="28" t="str">
        <f t="shared" si="17"/>
        <v/>
      </c>
      <c r="D248" s="28" t="str">
        <f t="shared" si="18"/>
        <v/>
      </c>
      <c r="E248" s="29">
        <v>0</v>
      </c>
      <c r="F248" s="28" t="str">
        <f t="shared" si="19"/>
        <v/>
      </c>
      <c r="G248" s="15"/>
      <c r="H248" s="15"/>
    </row>
    <row r="249" spans="1:8">
      <c r="A249" s="27" t="str">
        <f t="shared" si="15"/>
        <v/>
      </c>
      <c r="B249" s="28" t="str">
        <f t="shared" si="16"/>
        <v/>
      </c>
      <c r="C249" s="28" t="str">
        <f t="shared" si="17"/>
        <v/>
      </c>
      <c r="D249" s="28" t="str">
        <f t="shared" si="18"/>
        <v/>
      </c>
      <c r="E249" s="29">
        <v>0</v>
      </c>
      <c r="F249" s="28" t="str">
        <f t="shared" si="19"/>
        <v/>
      </c>
      <c r="G249" s="15"/>
      <c r="H249" s="15"/>
    </row>
    <row r="250" spans="1:8">
      <c r="A250" s="27" t="str">
        <f t="shared" si="15"/>
        <v/>
      </c>
      <c r="B250" s="28" t="str">
        <f t="shared" si="16"/>
        <v/>
      </c>
      <c r="C250" s="28" t="str">
        <f t="shared" si="17"/>
        <v/>
      </c>
      <c r="D250" s="28" t="str">
        <f t="shared" si="18"/>
        <v/>
      </c>
      <c r="E250" s="29">
        <v>0</v>
      </c>
      <c r="F250" s="28" t="str">
        <f t="shared" si="19"/>
        <v/>
      </c>
      <c r="G250" s="15"/>
      <c r="H250" s="15"/>
    </row>
    <row r="251" spans="1:8">
      <c r="A251" s="27" t="str">
        <f t="shared" si="15"/>
        <v/>
      </c>
      <c r="B251" s="28" t="str">
        <f t="shared" si="16"/>
        <v/>
      </c>
      <c r="C251" s="28" t="str">
        <f t="shared" si="17"/>
        <v/>
      </c>
      <c r="D251" s="28" t="str">
        <f t="shared" si="18"/>
        <v/>
      </c>
      <c r="E251" s="29">
        <v>0</v>
      </c>
      <c r="F251" s="28" t="str">
        <f t="shared" si="19"/>
        <v/>
      </c>
      <c r="G251" s="15"/>
      <c r="H251" s="15"/>
    </row>
    <row r="252" spans="1:8">
      <c r="A252" s="27" t="str">
        <f t="shared" si="15"/>
        <v/>
      </c>
      <c r="B252" s="28" t="str">
        <f t="shared" si="16"/>
        <v/>
      </c>
      <c r="C252" s="28" t="str">
        <f t="shared" si="17"/>
        <v/>
      </c>
      <c r="D252" s="28" t="str">
        <f t="shared" si="18"/>
        <v/>
      </c>
      <c r="E252" s="29">
        <v>0</v>
      </c>
      <c r="F252" s="28" t="str">
        <f t="shared" si="19"/>
        <v/>
      </c>
      <c r="G252" s="15"/>
      <c r="H252" s="15"/>
    </row>
    <row r="253" spans="1:8">
      <c r="A253" s="27" t="str">
        <f t="shared" si="15"/>
        <v/>
      </c>
      <c r="B253" s="28" t="str">
        <f t="shared" si="16"/>
        <v/>
      </c>
      <c r="C253" s="28" t="str">
        <f t="shared" si="17"/>
        <v/>
      </c>
      <c r="D253" s="28" t="str">
        <f t="shared" si="18"/>
        <v/>
      </c>
      <c r="E253" s="29">
        <v>0</v>
      </c>
      <c r="F253" s="28" t="str">
        <f t="shared" si="19"/>
        <v/>
      </c>
      <c r="G253" s="15"/>
      <c r="H253" s="15"/>
    </row>
    <row r="254" spans="1:8">
      <c r="A254" s="27" t="str">
        <f t="shared" si="15"/>
        <v/>
      </c>
      <c r="B254" s="28" t="str">
        <f t="shared" si="16"/>
        <v/>
      </c>
      <c r="C254" s="28" t="str">
        <f t="shared" si="17"/>
        <v/>
      </c>
      <c r="D254" s="28" t="str">
        <f t="shared" si="18"/>
        <v/>
      </c>
      <c r="E254" s="29">
        <v>0</v>
      </c>
      <c r="F254" s="28" t="str">
        <f t="shared" si="19"/>
        <v/>
      </c>
      <c r="G254" s="15"/>
      <c r="H254" s="15"/>
    </row>
    <row r="255" spans="1:8">
      <c r="A255" s="27" t="str">
        <f t="shared" si="15"/>
        <v/>
      </c>
      <c r="B255" s="28" t="str">
        <f t="shared" si="16"/>
        <v/>
      </c>
      <c r="C255" s="28" t="str">
        <f t="shared" si="17"/>
        <v/>
      </c>
      <c r="D255" s="28" t="str">
        <f t="shared" si="18"/>
        <v/>
      </c>
      <c r="E255" s="29">
        <v>0</v>
      </c>
      <c r="F255" s="28" t="str">
        <f t="shared" si="19"/>
        <v/>
      </c>
      <c r="G255" s="15"/>
      <c r="H255" s="15"/>
    </row>
    <row r="256" spans="1:8">
      <c r="A256" s="27" t="str">
        <f t="shared" si="15"/>
        <v/>
      </c>
      <c r="B256" s="28" t="str">
        <f t="shared" si="16"/>
        <v/>
      </c>
      <c r="C256" s="28" t="str">
        <f t="shared" si="17"/>
        <v/>
      </c>
      <c r="D256" s="28" t="str">
        <f t="shared" si="18"/>
        <v/>
      </c>
      <c r="E256" s="29">
        <v>0</v>
      </c>
      <c r="F256" s="28" t="str">
        <f t="shared" si="19"/>
        <v/>
      </c>
      <c r="G256" s="31">
        <f>SUM(C245:C256)</f>
        <v>0</v>
      </c>
      <c r="H256" s="31">
        <f>SUM(D245:D256)</f>
        <v>0</v>
      </c>
    </row>
    <row r="257" spans="1:8">
      <c r="A257" s="27" t="str">
        <f t="shared" si="15"/>
        <v/>
      </c>
      <c r="B257" s="28" t="str">
        <f t="shared" si="16"/>
        <v/>
      </c>
      <c r="C257" s="28" t="str">
        <f t="shared" si="17"/>
        <v/>
      </c>
      <c r="D257" s="28" t="str">
        <f t="shared" si="18"/>
        <v/>
      </c>
      <c r="E257" s="29">
        <v>0</v>
      </c>
      <c r="F257" s="28" t="str">
        <f t="shared" si="19"/>
        <v/>
      </c>
      <c r="G257" s="15"/>
      <c r="H257" s="15"/>
    </row>
    <row r="258" spans="1:8">
      <c r="A258" s="27" t="str">
        <f t="shared" si="15"/>
        <v/>
      </c>
      <c r="B258" s="28" t="str">
        <f t="shared" si="16"/>
        <v/>
      </c>
      <c r="C258" s="28" t="str">
        <f t="shared" si="17"/>
        <v/>
      </c>
      <c r="D258" s="28" t="str">
        <f t="shared" si="18"/>
        <v/>
      </c>
      <c r="E258" s="29">
        <v>0</v>
      </c>
      <c r="F258" s="28" t="str">
        <f t="shared" si="19"/>
        <v/>
      </c>
      <c r="G258" s="15"/>
      <c r="H258" s="15"/>
    </row>
    <row r="259" spans="1:8">
      <c r="A259" s="27" t="str">
        <f t="shared" si="15"/>
        <v/>
      </c>
      <c r="B259" s="28" t="str">
        <f t="shared" si="16"/>
        <v/>
      </c>
      <c r="C259" s="28" t="str">
        <f t="shared" si="17"/>
        <v/>
      </c>
      <c r="D259" s="28" t="str">
        <f t="shared" si="18"/>
        <v/>
      </c>
      <c r="E259" s="29">
        <v>0</v>
      </c>
      <c r="F259" s="28" t="str">
        <f t="shared" si="19"/>
        <v/>
      </c>
      <c r="G259" s="15"/>
      <c r="H259" s="15"/>
    </row>
    <row r="260" spans="1:8">
      <c r="A260" s="27" t="str">
        <f t="shared" si="15"/>
        <v/>
      </c>
      <c r="B260" s="28" t="str">
        <f t="shared" si="16"/>
        <v/>
      </c>
      <c r="C260" s="28" t="str">
        <f t="shared" si="17"/>
        <v/>
      </c>
      <c r="D260" s="28" t="str">
        <f t="shared" si="18"/>
        <v/>
      </c>
      <c r="E260" s="29">
        <v>0</v>
      </c>
      <c r="F260" s="28" t="str">
        <f t="shared" si="19"/>
        <v/>
      </c>
      <c r="G260" s="15"/>
      <c r="H260" s="15"/>
    </row>
    <row r="261" spans="1:8">
      <c r="A261" s="27" t="str">
        <f t="shared" si="15"/>
        <v/>
      </c>
      <c r="B261" s="28" t="str">
        <f t="shared" si="16"/>
        <v/>
      </c>
      <c r="C261" s="28" t="str">
        <f t="shared" si="17"/>
        <v/>
      </c>
      <c r="D261" s="28" t="str">
        <f t="shared" si="18"/>
        <v/>
      </c>
      <c r="E261" s="29">
        <v>0</v>
      </c>
      <c r="F261" s="28" t="str">
        <f t="shared" si="19"/>
        <v/>
      </c>
      <c r="G261" s="15"/>
      <c r="H261" s="15"/>
    </row>
    <row r="262" spans="1:8">
      <c r="A262" s="27" t="str">
        <f t="shared" si="15"/>
        <v/>
      </c>
      <c r="B262" s="28" t="str">
        <f t="shared" si="16"/>
        <v/>
      </c>
      <c r="C262" s="28" t="str">
        <f t="shared" si="17"/>
        <v/>
      </c>
      <c r="D262" s="28" t="str">
        <f t="shared" si="18"/>
        <v/>
      </c>
      <c r="E262" s="29">
        <v>0</v>
      </c>
      <c r="F262" s="28" t="str">
        <f t="shared" si="19"/>
        <v/>
      </c>
      <c r="G262" s="15"/>
      <c r="H262" s="15"/>
    </row>
    <row r="263" spans="1:8">
      <c r="A263" s="27" t="str">
        <f t="shared" si="15"/>
        <v/>
      </c>
      <c r="B263" s="28" t="str">
        <f t="shared" si="16"/>
        <v/>
      </c>
      <c r="C263" s="28" t="str">
        <f t="shared" si="17"/>
        <v/>
      </c>
      <c r="D263" s="28" t="str">
        <f t="shared" si="18"/>
        <v/>
      </c>
      <c r="E263" s="29">
        <v>0</v>
      </c>
      <c r="F263" s="28" t="str">
        <f t="shared" si="19"/>
        <v/>
      </c>
      <c r="G263" s="15"/>
      <c r="H263" s="15"/>
    </row>
    <row r="264" spans="1:8">
      <c r="A264" s="27" t="str">
        <f t="shared" si="15"/>
        <v/>
      </c>
      <c r="B264" s="28" t="str">
        <f t="shared" si="16"/>
        <v/>
      </c>
      <c r="C264" s="28" t="str">
        <f t="shared" si="17"/>
        <v/>
      </c>
      <c r="D264" s="28" t="str">
        <f t="shared" si="18"/>
        <v/>
      </c>
      <c r="E264" s="29">
        <v>0</v>
      </c>
      <c r="F264" s="28" t="str">
        <f t="shared" si="19"/>
        <v/>
      </c>
      <c r="G264" s="15"/>
      <c r="H264" s="15"/>
    </row>
    <row r="265" spans="1:8">
      <c r="A265" s="27" t="str">
        <f t="shared" si="15"/>
        <v/>
      </c>
      <c r="B265" s="28" t="str">
        <f t="shared" si="16"/>
        <v/>
      </c>
      <c r="C265" s="28" t="str">
        <f t="shared" si="17"/>
        <v/>
      </c>
      <c r="D265" s="28" t="str">
        <f t="shared" si="18"/>
        <v/>
      </c>
      <c r="E265" s="29">
        <v>0</v>
      </c>
      <c r="F265" s="28" t="str">
        <f t="shared" si="19"/>
        <v/>
      </c>
      <c r="G265" s="15"/>
      <c r="H265" s="15"/>
    </row>
    <row r="266" spans="1:8">
      <c r="A266" s="27" t="str">
        <f t="shared" si="15"/>
        <v/>
      </c>
      <c r="B266" s="28" t="str">
        <f t="shared" si="16"/>
        <v/>
      </c>
      <c r="C266" s="28" t="str">
        <f t="shared" si="17"/>
        <v/>
      </c>
      <c r="D266" s="28" t="str">
        <f t="shared" si="18"/>
        <v/>
      </c>
      <c r="E266" s="29">
        <v>0</v>
      </c>
      <c r="F266" s="28" t="str">
        <f t="shared" si="19"/>
        <v/>
      </c>
      <c r="G266" s="15"/>
      <c r="H266" s="15"/>
    </row>
    <row r="267" spans="1:8">
      <c r="A267" s="27" t="str">
        <f t="shared" si="15"/>
        <v/>
      </c>
      <c r="B267" s="28" t="str">
        <f t="shared" si="16"/>
        <v/>
      </c>
      <c r="C267" s="28" t="str">
        <f t="shared" si="17"/>
        <v/>
      </c>
      <c r="D267" s="28" t="str">
        <f t="shared" si="18"/>
        <v/>
      </c>
      <c r="E267" s="29">
        <v>0</v>
      </c>
      <c r="F267" s="28" t="str">
        <f t="shared" si="19"/>
        <v/>
      </c>
      <c r="G267" s="15"/>
      <c r="H267" s="15"/>
    </row>
    <row r="268" spans="1:8">
      <c r="A268" s="27" t="str">
        <f t="shared" si="15"/>
        <v/>
      </c>
      <c r="B268" s="28" t="str">
        <f t="shared" si="16"/>
        <v/>
      </c>
      <c r="C268" s="28" t="str">
        <f t="shared" si="17"/>
        <v/>
      </c>
      <c r="D268" s="28" t="str">
        <f t="shared" si="18"/>
        <v/>
      </c>
      <c r="E268" s="29">
        <v>0</v>
      </c>
      <c r="F268" s="28" t="str">
        <f t="shared" si="19"/>
        <v/>
      </c>
      <c r="G268" s="22">
        <f>SUM(C257:C268)</f>
        <v>0</v>
      </c>
      <c r="H268" s="22">
        <f>SUM(D257:D268)</f>
        <v>0</v>
      </c>
    </row>
  </sheetData>
  <sheetProtection algorithmName="SHA-512" hashValue="6BGav/LVt2OLVKQCmlLLbtzUrwGojP1wpUYutSxCnkLWiV13Sqox2Gl+9D5brh0Vf32m0wioeDsvTMVsz+ioRA==" saltValue="RpVqolQ/B+JZAnBIilaJug==" spinCount="100000" sheet="1" objects="1" scenarios="1" formatCells="0" formatColumns="0" formatRows="0" selectLockedCells="1"/>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bfa38f-b5e2-4e48-9f12-ff8a077e297b">
      <Terms xmlns="http://schemas.microsoft.com/office/infopath/2007/PartnerControls"/>
    </lcf76f155ced4ddcb4097134ff3c332f>
    <TaxCatchAll xmlns="a959dd26-ee75-4f11-8338-8f61bb625219" xsi:nil="true"/>
    <SharedWithUsers xmlns="a959dd26-ee75-4f11-8338-8f61bb625219">
      <UserInfo>
        <DisplayName>Miriam Works</DisplayName>
        <AccountId>13</AccountId>
        <AccountType/>
      </UserInfo>
      <UserInfo>
        <DisplayName>Katelin Enos</DisplayName>
        <AccountId>525</AccountId>
        <AccountType/>
      </UserInfo>
      <UserInfo>
        <DisplayName>Victor Saldanha</DisplayName>
        <AccountId>120</AccountId>
        <AccountType/>
      </UserInfo>
      <UserInfo>
        <DisplayName>Susan Perreault</DisplayName>
        <AccountId>18</AccountId>
        <AccountType/>
      </UserInfo>
      <UserInfo>
        <DisplayName>Joe Sky-Tucker</DisplayName>
        <AccountId>22</AccountId>
        <AccountType/>
      </UserInfo>
      <UserInfo>
        <DisplayName>Domonique Juleon</DisplayName>
        <AccountId>25</AccountId>
        <AccountType/>
      </UserInfo>
      <UserInfo>
        <DisplayName>Christine Buckley</DisplayName>
        <AccountId>80</AccountId>
        <AccountType/>
      </UserInfo>
      <UserInfo>
        <DisplayName>Carolina Guzman</DisplayName>
        <AccountId>362</AccountId>
        <AccountType/>
      </UserInfo>
      <UserInfo>
        <DisplayName>Communications</DisplayName>
        <AccountId>267</AccountId>
        <AccountType/>
      </UserInfo>
      <UserInfo>
        <DisplayName>Faith Hamilton</DisplayName>
        <AccountId>15</AccountId>
        <AccountType/>
      </UserInfo>
    </SharedWithUsers>
    <Status xmlns="89bfa38f-b5e2-4e48-9f12-ff8a077e297b">Done</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09C51A1EBB954D8B47D40530566762" ma:contentTypeVersion="20" ma:contentTypeDescription="Create a new document." ma:contentTypeScope="" ma:versionID="83087f40a77d9e6c74d79dd285d34065">
  <xsd:schema xmlns:xsd="http://www.w3.org/2001/XMLSchema" xmlns:xs="http://www.w3.org/2001/XMLSchema" xmlns:p="http://schemas.microsoft.com/office/2006/metadata/properties" xmlns:ns2="89bfa38f-b5e2-4e48-9f12-ff8a077e297b" xmlns:ns3="a959dd26-ee75-4f11-8338-8f61bb625219" targetNamespace="http://schemas.microsoft.com/office/2006/metadata/properties" ma:root="true" ma:fieldsID="390516e70a4754c9cdb354fc32670347" ns2:_="" ns3:_="">
    <xsd:import namespace="89bfa38f-b5e2-4e48-9f12-ff8a077e297b"/>
    <xsd:import namespace="a959dd26-ee75-4f11-8338-8f61bb625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fa38f-b5e2-4e48-9f12-ff8a077e2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d8b192-43dc-4664-badf-5e8e8e150cfa"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ma:default="Done" ma:format="Dropdown" ma:internalName="Status">
      <xsd:simpleType>
        <xsd:restriction base="dms:Choice">
          <xsd:enumeration value="Done"/>
          <xsd:enumeration value="Working on"/>
          <xsd:enumeration value="Not started"/>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59dd26-ee75-4f11-8338-8f61bb62521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563d7f-007f-477d-8683-c7cd4226f6b4}" ma:internalName="TaxCatchAll" ma:showField="CatchAllData" ma:web="a959dd26-ee75-4f11-8338-8f61bb6252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B6186E-06A0-452E-9BC3-92452F8C6B98}">
  <ds:schemaRefs>
    <ds:schemaRef ds:uri="http://schemas.microsoft.com/office/2006/metadata/properties"/>
    <ds:schemaRef ds:uri="http://schemas.microsoft.com/office/infopath/2007/PartnerControls"/>
    <ds:schemaRef ds:uri="89bfa38f-b5e2-4e48-9f12-ff8a077e297b"/>
    <ds:schemaRef ds:uri="a959dd26-ee75-4f11-8338-8f61bb625219"/>
  </ds:schemaRefs>
</ds:datastoreItem>
</file>

<file path=customXml/itemProps2.xml><?xml version="1.0" encoding="utf-8"?>
<ds:datastoreItem xmlns:ds="http://schemas.openxmlformats.org/officeDocument/2006/customXml" ds:itemID="{54DFED53-6987-4267-946D-ECC6625CAEE7}">
  <ds:schemaRefs>
    <ds:schemaRef ds:uri="http://schemas.microsoft.com/sharepoint/v3/contenttype/forms"/>
  </ds:schemaRefs>
</ds:datastoreItem>
</file>

<file path=customXml/itemProps3.xml><?xml version="1.0" encoding="utf-8"?>
<ds:datastoreItem xmlns:ds="http://schemas.openxmlformats.org/officeDocument/2006/customXml" ds:itemID="{FFB0BCE9-1E94-4F57-8969-76451F0C6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bfa38f-b5e2-4e48-9f12-ff8a077e297b"/>
    <ds:schemaRef ds:uri="a959dd26-ee75-4f11-8338-8f61bb625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StartUp Expenses</vt:lpstr>
      <vt:lpstr>Projected Sales Forecast</vt:lpstr>
      <vt:lpstr>Cost of Goods Forecast </vt:lpstr>
      <vt:lpstr>Payroll</vt:lpstr>
      <vt:lpstr>Projected Profit &amp; Loss</vt:lpstr>
      <vt:lpstr>Projected Cash Flow</vt:lpstr>
      <vt:lpstr>Balance Sheet</vt:lpstr>
      <vt:lpstr>Financing</vt:lpstr>
      <vt:lpstr>Amortization</vt:lpstr>
      <vt:lpstr>'Balance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DomoniqueJ</dc:creator>
  <cp:keywords/>
  <dc:description/>
  <cp:lastModifiedBy>Susan Perreault</cp:lastModifiedBy>
  <cp:revision/>
  <dcterms:created xsi:type="dcterms:W3CDTF">2016-12-23T19:53:23Z</dcterms:created>
  <dcterms:modified xsi:type="dcterms:W3CDTF">2024-05-09T21:20:52Z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0x0101000909C51A1EBB954D8B47D40530566762</vt:lpwstr>
  </property>
  <property fmtid="{D5CDD505-2E9C-101B-9397-08002B2CF9AE}" pid="3" name="MediaServiceImageTags">
    <vt:lpwstr/>
  </property>
</Properties>
</file>